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00" firstSheet="1" activeTab="5"/>
  </bookViews>
  <sheets>
    <sheet name="1.1 Архивное Законодательство" sheetId="1" r:id="rId1"/>
    <sheet name="1.2 Другое Законодательство" sheetId="2" r:id="rId2"/>
    <sheet name="1.3 Сервисы" sheetId="3" r:id="rId3"/>
    <sheet name="2. Веб-Сайт" sheetId="5" r:id="rId4"/>
    <sheet name="3. Читальный Зал" sheetId="6" r:id="rId5"/>
    <sheet name="Итого" sheetId="8" r:id="rId6"/>
  </sheets>
  <definedNames>
    <definedName name="_ftn1" localSheetId="0">'1.1 Архивное Законодательство'!$B$147</definedName>
    <definedName name="_ftnref1" localSheetId="0">'1.1 Архивное Законодательство'!$G$40</definedName>
    <definedName name="SUB1000006110" localSheetId="1">'1.2 Другое Законодательство'!$H$17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1" l="1"/>
  <c r="O27" i="6" l="1"/>
  <c r="R27" i="6" s="1"/>
  <c r="O26" i="6"/>
  <c r="G8" i="6" l="1"/>
  <c r="O25" i="6" l="1"/>
  <c r="O14" i="5"/>
  <c r="O15" i="5"/>
  <c r="O16" i="5"/>
  <c r="G14" i="5"/>
  <c r="O29" i="6" l="1"/>
  <c r="R29" i="6" s="1"/>
  <c r="O35" i="6"/>
  <c r="R35" i="6" s="1"/>
  <c r="O19" i="6"/>
  <c r="R19" i="6" s="1"/>
  <c r="O20" i="6"/>
  <c r="R20" i="6" s="1"/>
  <c r="O8" i="6"/>
  <c r="R8" i="6" s="1"/>
  <c r="O44" i="6"/>
  <c r="R44" i="6" s="1"/>
  <c r="O43" i="6"/>
  <c r="R43" i="6" s="1"/>
  <c r="O42" i="6"/>
  <c r="R42" i="6" s="1"/>
  <c r="O41" i="6"/>
  <c r="R41" i="6" s="1"/>
  <c r="O40" i="6"/>
  <c r="R40" i="6" s="1"/>
  <c r="O39" i="6"/>
  <c r="R39" i="6" s="1"/>
  <c r="O38" i="6"/>
  <c r="R38" i="6" s="1"/>
  <c r="O37" i="6"/>
  <c r="R37" i="6" s="1"/>
  <c r="O36" i="6"/>
  <c r="R36" i="6" s="1"/>
  <c r="O34" i="6"/>
  <c r="R34" i="6" s="1"/>
  <c r="O33" i="6"/>
  <c r="R33" i="6" s="1"/>
  <c r="O32" i="6"/>
  <c r="R32" i="6" s="1"/>
  <c r="O31" i="6"/>
  <c r="R31" i="6" s="1"/>
  <c r="O30" i="6"/>
  <c r="R30" i="6" s="1"/>
  <c r="O28" i="6"/>
  <c r="R28" i="6" s="1"/>
  <c r="R26" i="6"/>
  <c r="R25" i="6"/>
  <c r="O24" i="6"/>
  <c r="R24" i="6" s="1"/>
  <c r="O23" i="6"/>
  <c r="R23" i="6" s="1"/>
  <c r="O22" i="6"/>
  <c r="R22" i="6" s="1"/>
  <c r="O21" i="6"/>
  <c r="R21" i="6" s="1"/>
  <c r="O18" i="6"/>
  <c r="R18" i="6" s="1"/>
  <c r="O17" i="6"/>
  <c r="R17" i="6" s="1"/>
  <c r="O16" i="6"/>
  <c r="R16" i="6" s="1"/>
  <c r="O15" i="6"/>
  <c r="R15" i="6" s="1"/>
  <c r="O14" i="6"/>
  <c r="R14" i="6" s="1"/>
  <c r="O10" i="6"/>
  <c r="R10" i="6" s="1"/>
  <c r="O13" i="6"/>
  <c r="R13" i="6" s="1"/>
  <c r="O11" i="6"/>
  <c r="R11" i="6" s="1"/>
  <c r="O12" i="6"/>
  <c r="R12" i="6" s="1"/>
  <c r="O9" i="6"/>
  <c r="R9" i="6" s="1"/>
  <c r="N8" i="2"/>
  <c r="Q8" i="2" s="1"/>
  <c r="N8" i="1"/>
  <c r="Q8" i="1" s="1"/>
  <c r="G35" i="6"/>
  <c r="G29" i="6"/>
  <c r="G19" i="6"/>
  <c r="O12" i="5"/>
  <c r="R12" i="5" s="1"/>
  <c r="G12" i="5"/>
  <c r="O13" i="3"/>
  <c r="R13" i="3" s="1"/>
  <c r="O9" i="3"/>
  <c r="R9" i="3" s="1"/>
  <c r="O8" i="3"/>
  <c r="R8" i="3" s="1"/>
  <c r="G13" i="3"/>
  <c r="G9" i="3"/>
  <c r="O11" i="3"/>
  <c r="R11" i="3" s="1"/>
  <c r="N10" i="2"/>
  <c r="Q10" i="2" s="1"/>
  <c r="F46" i="6"/>
  <c r="G44" i="6"/>
  <c r="G43" i="6"/>
  <c r="G42" i="6"/>
  <c r="G41" i="6"/>
  <c r="G40" i="6"/>
  <c r="G39" i="6"/>
  <c r="G38" i="6"/>
  <c r="G37" i="6"/>
  <c r="G36" i="6"/>
  <c r="G34" i="6"/>
  <c r="G33" i="6"/>
  <c r="G32" i="6"/>
  <c r="G31" i="6"/>
  <c r="G30" i="6"/>
  <c r="G28" i="6"/>
  <c r="G27" i="6"/>
  <c r="G26" i="6"/>
  <c r="G25" i="6"/>
  <c r="G24" i="6"/>
  <c r="G23" i="6"/>
  <c r="G22" i="6"/>
  <c r="G21" i="6"/>
  <c r="G20" i="6"/>
  <c r="G18" i="6"/>
  <c r="G17" i="6"/>
  <c r="G16" i="6"/>
  <c r="G15" i="6"/>
  <c r="G14" i="6"/>
  <c r="G13" i="6"/>
  <c r="G12" i="6"/>
  <c r="G11" i="6"/>
  <c r="G10" i="6"/>
  <c r="G9" i="6"/>
  <c r="O19" i="5"/>
  <c r="R19" i="5" s="1"/>
  <c r="F21" i="5"/>
  <c r="O9" i="5"/>
  <c r="R9" i="5" s="1"/>
  <c r="O10" i="5"/>
  <c r="R10" i="5" s="1"/>
  <c r="O8" i="5"/>
  <c r="R8" i="5" s="1"/>
  <c r="O18" i="5"/>
  <c r="R18" i="5" s="1"/>
  <c r="O17" i="5"/>
  <c r="R17" i="5" s="1"/>
  <c r="R16" i="5"/>
  <c r="R15" i="5"/>
  <c r="R14" i="5"/>
  <c r="O13" i="5"/>
  <c r="R13" i="5" s="1"/>
  <c r="O11" i="5"/>
  <c r="R11" i="5" s="1"/>
  <c r="G19" i="5"/>
  <c r="G18" i="5"/>
  <c r="G17" i="5"/>
  <c r="G16" i="5"/>
  <c r="G15" i="5"/>
  <c r="G13" i="5"/>
  <c r="G11" i="5"/>
  <c r="G10" i="5"/>
  <c r="G9" i="5"/>
  <c r="G8" i="5"/>
  <c r="O15" i="3"/>
  <c r="R15" i="3" s="1"/>
  <c r="O14" i="3"/>
  <c r="R14" i="3" s="1"/>
  <c r="O12" i="3"/>
  <c r="R12" i="3" s="1"/>
  <c r="O10" i="3"/>
  <c r="R10" i="3" s="1"/>
  <c r="G15" i="3"/>
  <c r="G14" i="3"/>
  <c r="G12" i="3"/>
  <c r="G11" i="3"/>
  <c r="G10" i="3"/>
  <c r="G9" i="2"/>
  <c r="G8" i="3"/>
  <c r="N15" i="2"/>
  <c r="Q15" i="2" s="1"/>
  <c r="N14" i="2"/>
  <c r="Q14" i="2" s="1"/>
  <c r="N13" i="2"/>
  <c r="Q13" i="2" s="1"/>
  <c r="N12" i="2"/>
  <c r="Q12" i="2" s="1"/>
  <c r="N11" i="2"/>
  <c r="Q11" i="2" s="1"/>
  <c r="N9" i="2"/>
  <c r="Q9" i="2" s="1"/>
  <c r="G15" i="2"/>
  <c r="G14" i="2"/>
  <c r="G13" i="2"/>
  <c r="G12" i="2"/>
  <c r="G8" i="2"/>
  <c r="G10" i="2"/>
  <c r="G11" i="2"/>
  <c r="G8" i="1"/>
  <c r="F48" i="6" l="1"/>
  <c r="F47" i="6"/>
  <c r="F23" i="5"/>
  <c r="F19" i="3"/>
  <c r="F18" i="3"/>
  <c r="F22" i="5"/>
  <c r="F19" i="2"/>
  <c r="F18" i="2"/>
  <c r="F32" i="1"/>
  <c r="N30" i="1"/>
  <c r="Q30" i="1" s="1"/>
  <c r="G30" i="1"/>
  <c r="N29" i="1"/>
  <c r="Q29" i="1" s="1"/>
  <c r="G29" i="1"/>
  <c r="N28" i="1"/>
  <c r="Q28" i="1" s="1"/>
  <c r="G28" i="1"/>
  <c r="N27" i="1"/>
  <c r="Q27" i="1" s="1"/>
  <c r="G27" i="1"/>
  <c r="N26" i="1"/>
  <c r="Q26" i="1" s="1"/>
  <c r="G26" i="1"/>
  <c r="N25" i="1"/>
  <c r="Q25" i="1" s="1"/>
  <c r="G25" i="1"/>
  <c r="N24" i="1"/>
  <c r="Q24" i="1" s="1"/>
  <c r="G24" i="1"/>
  <c r="N23" i="1"/>
  <c r="Q23" i="1" s="1"/>
  <c r="G23" i="1"/>
  <c r="N22" i="1"/>
  <c r="Q22" i="1" s="1"/>
  <c r="G22" i="1"/>
  <c r="N21" i="1"/>
  <c r="Q21" i="1" s="1"/>
  <c r="G21" i="1"/>
  <c r="N20" i="1"/>
  <c r="Q20" i="1" s="1"/>
  <c r="G20" i="1"/>
  <c r="N19" i="1"/>
  <c r="Q19" i="1" s="1"/>
  <c r="G19" i="1"/>
  <c r="N18" i="1"/>
  <c r="Q18" i="1" s="1"/>
  <c r="G18" i="1"/>
  <c r="N17" i="1"/>
  <c r="Q17" i="1" s="1"/>
  <c r="G17" i="1"/>
  <c r="N16" i="1"/>
  <c r="Q16" i="1" s="1"/>
  <c r="G16" i="1"/>
  <c r="N15" i="1"/>
  <c r="Q15" i="1" s="1"/>
  <c r="G15" i="1"/>
  <c r="N14" i="1"/>
  <c r="Q14" i="1" s="1"/>
  <c r="G14" i="1"/>
  <c r="N13" i="1"/>
  <c r="Q13" i="1" s="1"/>
  <c r="G13" i="1"/>
  <c r="N12" i="1"/>
  <c r="Q12" i="1" s="1"/>
  <c r="G12" i="1"/>
  <c r="N11" i="1"/>
  <c r="Q11" i="1" s="1"/>
  <c r="G11" i="1"/>
  <c r="N10" i="1"/>
  <c r="Q10" i="1" s="1"/>
  <c r="G10" i="1"/>
  <c r="N9" i="1"/>
  <c r="Q9" i="1" s="1"/>
  <c r="G9" i="1"/>
  <c r="D10" i="8" l="1"/>
  <c r="F33" i="1"/>
  <c r="D9" i="8" s="1"/>
  <c r="F49" i="6"/>
  <c r="F24" i="5"/>
  <c r="F20" i="3"/>
  <c r="F20" i="2"/>
  <c r="F17" i="3"/>
  <c r="F17" i="2"/>
  <c r="D8" i="8" s="1"/>
  <c r="D11" i="8" l="1"/>
  <c r="F35" i="1"/>
</calcChain>
</file>

<file path=xl/sharedStrings.xml><?xml version="1.0" encoding="utf-8"?>
<sst xmlns="http://schemas.openxmlformats.org/spreadsheetml/2006/main" count="405" uniqueCount="232">
  <si>
    <t>#</t>
  </si>
  <si>
    <t>1.1.1</t>
  </si>
  <si>
    <t xml:space="preserve"> 1.1.2</t>
  </si>
  <si>
    <t xml:space="preserve"> 1.1.3</t>
  </si>
  <si>
    <t xml:space="preserve"> 1.1.4</t>
  </si>
  <si>
    <t>1.1.5</t>
  </si>
  <si>
    <t>1.1.6</t>
  </si>
  <si>
    <t xml:space="preserve"> 1.1.7</t>
  </si>
  <si>
    <t xml:space="preserve"> 1.1.8</t>
  </si>
  <si>
    <t xml:space="preserve"> 1.1.9</t>
  </si>
  <si>
    <t>1.1.10</t>
  </si>
  <si>
    <t>1.1.11</t>
  </si>
  <si>
    <t>1.1.12</t>
  </si>
  <si>
    <t>1.1.13</t>
  </si>
  <si>
    <t>1.1.14</t>
  </si>
  <si>
    <t>1.1.15</t>
  </si>
  <si>
    <t>1.1.16</t>
  </si>
  <si>
    <t>1.1.17</t>
  </si>
  <si>
    <t>1.1.18</t>
  </si>
  <si>
    <t>1.1.19</t>
  </si>
  <si>
    <t>1.1.20</t>
  </si>
  <si>
    <t>1.1.21</t>
  </si>
  <si>
    <t>1.1.22</t>
  </si>
  <si>
    <t>1.1.23</t>
  </si>
  <si>
    <t>1.2.1</t>
  </si>
  <si>
    <t>1.2.2</t>
  </si>
  <si>
    <t>1.2.3</t>
  </si>
  <si>
    <t xml:space="preserve"> 1.2.4</t>
  </si>
  <si>
    <t xml:space="preserve"> 1.2.5</t>
  </si>
  <si>
    <t xml:space="preserve"> 1.2.6</t>
  </si>
  <si>
    <t xml:space="preserve"> 1.2.7</t>
  </si>
  <si>
    <t xml:space="preserve"> 1.2.8</t>
  </si>
  <si>
    <t>1.3.1</t>
  </si>
  <si>
    <t>1.3.2</t>
  </si>
  <si>
    <t>1.3.3</t>
  </si>
  <si>
    <t>1.3.4</t>
  </si>
  <si>
    <t>1.3.5</t>
  </si>
  <si>
    <t>1.3.6</t>
  </si>
  <si>
    <t>1.3.7</t>
  </si>
  <si>
    <t>1.3.8</t>
  </si>
  <si>
    <t>a</t>
  </si>
  <si>
    <t>b</t>
  </si>
  <si>
    <t>c</t>
  </si>
  <si>
    <t>d</t>
  </si>
  <si>
    <t>3.20</t>
  </si>
  <si>
    <t>3.10</t>
  </si>
  <si>
    <t>3.30</t>
  </si>
  <si>
    <t>e</t>
  </si>
  <si>
    <t>Коэффициент социальной значимости</t>
  </si>
  <si>
    <t>Индикатор</t>
  </si>
  <si>
    <t>Итоговое количество баллов</t>
  </si>
  <si>
    <t>Соответствующая статья закона (в случае наличия)</t>
  </si>
  <si>
    <t>Ответ</t>
  </si>
  <si>
    <t>Процент (%)</t>
  </si>
  <si>
    <t>Полученные баллы</t>
  </si>
  <si>
    <t>Максимальное количество баллов для контрольной группы индикаторов N1.1</t>
  </si>
  <si>
    <r>
      <t xml:space="preserve">Иностранные граждане имеют равные права на доступ к архивным документам (архивным фондам и делам): </t>
    </r>
    <r>
      <rPr>
        <sz val="11"/>
        <color theme="1"/>
        <rFont val="Sylfaen"/>
        <family val="1"/>
        <charset val="204"/>
      </rPr>
      <t>a) Правила доступа в Архив одинаковы для граждан и не граждан - 1
b) Архив располагает неравноправными условиями доступа в пользу граждан своей страны - 0.25</t>
    </r>
    <r>
      <rPr>
        <b/>
        <sz val="11"/>
        <color theme="1"/>
        <rFont val="Sylfaen"/>
        <family val="1"/>
        <charset val="204"/>
      </rPr>
      <t xml:space="preserve">
</t>
    </r>
  </si>
  <si>
    <r>
      <t xml:space="preserve">Допуск исследователей в читальный зал: </t>
    </r>
    <r>
      <rPr>
        <sz val="11"/>
        <color theme="1"/>
        <rFont val="Sylfaen"/>
        <family val="1"/>
        <charset val="204"/>
      </rPr>
      <t>a) Архив предоставляет равный допуск в читальный зал всем исследователям – 1
b) Архив ограничивает доступ исследователей в читальный зал на основе принципа равного обращения, гарантированного законом - 0.5
c) Архив ограничивает доступ исследователя в читальный зал по своему усмотрению и уведомляет о причинах   в    письменной форме - 0.25
d) Архив ограничивает доступ исследователя в читальный зал по своему усмотрению без объяснений - 0</t>
    </r>
    <r>
      <rPr>
        <b/>
        <sz val="11"/>
        <color theme="1"/>
        <rFont val="Sylfaen"/>
        <family val="1"/>
        <charset val="204"/>
      </rPr>
      <t xml:space="preserve">
</t>
    </r>
  </si>
  <si>
    <r>
      <t xml:space="preserve">Процедура допуска исследователей в читальный зал с учетом гражданства: </t>
    </r>
    <r>
      <rPr>
        <sz val="11"/>
        <color theme="1"/>
        <rFont val="Sylfaen"/>
        <family val="1"/>
        <charset val="204"/>
      </rPr>
      <t>a) Правила доступа в читальный зал Архива одинаковы для своих и для иностранных граждан -1
b) Чтобы получить доступ в читальный зал Архива, иностранные граждане должны предоставить дополнительные документы, помимо требуемых от граждан страны – 0,75
c) По подзаконному акту, время ожидания иностранных граждан для получения доступа в читальный зал больше, чем для своих граждан– 0,5
d) Правила доступа иностранных граждан в читальный зал Архива отличаются, как на основании пункта b, так и на основании пункта c - 0</t>
    </r>
    <r>
      <rPr>
        <b/>
        <sz val="11"/>
        <color theme="1"/>
        <rFont val="Sylfaen"/>
        <family val="1"/>
        <charset val="204"/>
      </rPr>
      <t xml:space="preserve">
</t>
    </r>
  </si>
  <si>
    <r>
      <t xml:space="preserve">После отклонения просьбы о доступе к архивным фондам и </t>
    </r>
    <r>
      <rPr>
        <b/>
        <sz val="11"/>
        <color theme="1"/>
        <rFont val="Sylfaen"/>
        <family val="1"/>
        <charset val="204"/>
      </rPr>
      <t xml:space="preserve">к научно-справочному аппарату: </t>
    </r>
    <r>
      <rPr>
        <sz val="11"/>
        <color theme="1"/>
        <rFont val="Sylfaen"/>
        <family val="1"/>
        <charset val="204"/>
      </rPr>
      <t>а) Ограничение доступа к архивным материалам и к документам научно-справочного аппарата Архив обосновывает в письменной форме - 1
б) Ограничение доступа к архивным материалам и к документам научно справочного аппарата Архив обосновывает в устной форме – 0.25
в) Ограничение доступа к архивным материалам и к документам научно-справочного аппарата Архив никак не обосновывает – 0</t>
    </r>
    <r>
      <rPr>
        <b/>
        <sz val="11"/>
        <color theme="1"/>
        <rFont val="Sylfaen"/>
        <family val="1"/>
        <charset val="204"/>
      </rPr>
      <t xml:space="preserve">
</t>
    </r>
  </si>
  <si>
    <r>
      <t xml:space="preserve">Граждане с неснятой или непогашенной судимостью:  </t>
    </r>
    <r>
      <rPr>
        <sz val="11"/>
        <color theme="1"/>
        <rFont val="Sylfaen"/>
        <family val="1"/>
        <charset val="204"/>
      </rPr>
      <t>a) Имеют право доступа в Архив – 1
b) Право доступа в Архив ограничено только для граждан с неснятой или непогашенной судимостью за тяжкие или особо тяжкие преступления - 0.75
c) В Архив не допускаются - 0</t>
    </r>
  </si>
  <si>
    <r>
      <t xml:space="preserve">В зависимости от того, физическое лицо обращается в Архив или юридическое (напр., университет): </t>
    </r>
    <r>
      <rPr>
        <sz val="11"/>
        <color theme="1"/>
        <rFont val="Sylfaen"/>
        <family val="1"/>
        <charset val="204"/>
      </rPr>
      <t>a) Разницы в условиях допуска нет – 1
b) Есть разница для государственных и негосударственных юр. лиц – 0.5
c) Разница в условиях допуска есть – 0</t>
    </r>
    <r>
      <rPr>
        <b/>
        <sz val="11"/>
        <color theme="1"/>
        <rFont val="Sylfaen"/>
        <family val="1"/>
        <charset val="204"/>
      </rPr>
      <t xml:space="preserve">
</t>
    </r>
  </si>
  <si>
    <r>
      <t xml:space="preserve">Доступ к архивным документам фонда (оригиналу или к копии в случае отсутствия оригинала) только с целью ознакомления в читальном зале или на сайте Архива: </t>
    </r>
    <r>
      <rPr>
        <sz val="11"/>
        <color theme="1"/>
        <rFont val="Sylfaen"/>
        <family val="1"/>
        <charset val="204"/>
      </rPr>
      <t>a) Бесплатный – 1
b) Бесплатный для электронных копий и платный для бумажных – 0.5
c) Платный - 0</t>
    </r>
    <r>
      <rPr>
        <b/>
        <sz val="11"/>
        <color theme="1"/>
        <rFont val="Sylfaen"/>
        <family val="1"/>
        <charset val="204"/>
      </rPr>
      <t xml:space="preserve">
</t>
    </r>
  </si>
  <si>
    <r>
      <t xml:space="preserve">Архив имеет полномочия не предоставлять доступ к некоторым делам, архивным документам или к научно-справочному аппарату (кроме тех дел, которые содержат государственную или иную охраняемую законом тайну): </t>
    </r>
    <r>
      <rPr>
        <sz val="11"/>
        <color theme="1"/>
        <rFont val="Sylfaen"/>
        <family val="1"/>
        <charset val="204"/>
      </rPr>
      <t>a) Архив неограниченно выдает доступ ко всем делам\ научно-справочному аппарату - 1
b) Архив имеет законное право на условия ограничения - 0.75
c) Архиву условия ограничения предоставляются на основании подзаконного акта (по приказу руководителя архива) - 0</t>
    </r>
    <r>
      <rPr>
        <b/>
        <sz val="11"/>
        <color theme="1"/>
        <rFont val="Sylfaen"/>
        <family val="1"/>
        <charset val="204"/>
      </rPr>
      <t xml:space="preserve">
</t>
    </r>
  </si>
  <si>
    <r>
      <t>Все ограничения и временные рамки доступа исследователей в читальный зал или к фондам/делам определены законодательством (кроме тех документов, которые содержат личную информацию, ограниченную законом или же имеют гриф государственной секретности):</t>
    </r>
    <r>
      <rPr>
        <sz val="11"/>
        <color theme="1"/>
        <rFont val="Sylfaen"/>
        <family val="1"/>
        <charset val="204"/>
      </rPr>
      <t xml:space="preserve"> a) Определены - 1
b) Не определены - 0</t>
    </r>
  </si>
  <si>
    <r>
      <t xml:space="preserve">Разрешено пользоваться делами/архивными документами национального архивного фонда во время выставок и для других целей, которые не ставят под угрозу физическое состояние документов: </t>
    </r>
    <r>
      <rPr>
        <sz val="11"/>
        <color theme="1"/>
        <rFont val="Sylfaen"/>
        <family val="1"/>
        <charset val="204"/>
      </rPr>
      <t>1) Архив позволяет получать доступ к делам/архивным документам (оригиналам и копиям) другим публичным учреждениям;
2) Архив позволяет получать доступ к делам/ архивным документам (только к копиям) другим публичным учреждениям;
3) Архив позволяет получать доступ к делам/ архивным документам (оригиналам и копиям) частным организациям;
4) Архив позволяет получать доступ к делам/ архивным документам (только к копиям) частным организациям;
5) Архив позволяет получать доступ к делам/ архивным документам (оригиналам и копиям) физическим лицам 
6) Архив позволяет получать доступ к делам / архивным документам (только к копиям) физическим лицам 
a) Закон или подзаконные акты допускают действия всех 6-ти категорий - 1
b) Закон или подзаконные акты допускают действия категорий с 1 по 4 - 0.75
c) Закон или подзаконные акты допускают действия категорий с 1 по 2 - 0.5
d) Закон или подзаконные акты не допускают действия ни для одной категории - 0</t>
    </r>
    <r>
      <rPr>
        <b/>
        <sz val="11"/>
        <color theme="1"/>
        <rFont val="Sylfaen"/>
        <family val="1"/>
        <charset val="204"/>
      </rPr>
      <t xml:space="preserve">
</t>
    </r>
  </si>
  <si>
    <r>
      <t xml:space="preserve">Ответственность за незаконное использование персональной информации несет: </t>
    </r>
    <r>
      <rPr>
        <sz val="11"/>
        <color theme="1"/>
        <rFont val="Sylfaen"/>
        <family val="1"/>
        <charset val="204"/>
      </rPr>
      <t>a) Только лицо, использующее информацию незаконно - 1
b) Как архив, так и лицо, использующее информацию незаконно – 0.5
c) Только архив – 0</t>
    </r>
    <r>
      <rPr>
        <b/>
        <sz val="11"/>
        <color theme="1"/>
        <rFont val="Sylfaen"/>
        <family val="1"/>
        <charset val="204"/>
      </rPr>
      <t xml:space="preserve">
</t>
    </r>
  </si>
  <si>
    <r>
      <t xml:space="preserve">Бывшие секретные фонды, дела или архивные документы, которые уже были опубликованы не могут быть повторно засекречены: </t>
    </r>
    <r>
      <rPr>
        <sz val="11"/>
        <color theme="1"/>
        <rFont val="Sylfaen"/>
        <family val="1"/>
        <charset val="204"/>
      </rPr>
      <t>a) Не могут -1
b) Могут – 0</t>
    </r>
    <r>
      <rPr>
        <b/>
        <sz val="11"/>
        <color theme="1"/>
        <rFont val="Sylfaen"/>
        <family val="1"/>
        <charset val="204"/>
      </rPr>
      <t xml:space="preserve">
</t>
    </r>
  </si>
  <si>
    <r>
      <t xml:space="preserve">Бывшие секретные фонды, дела или архивные документы, которые были рассекречены, но еще не были опубликованы, не могут быть повторно засекречены: </t>
    </r>
    <r>
      <rPr>
        <sz val="11"/>
        <color theme="1"/>
        <rFont val="Sylfaen"/>
        <family val="1"/>
        <charset val="204"/>
      </rPr>
      <t>a) Не могут -1
b) Могут по закону, если это необходимо для защиты основных прав, свобод и законных интересов человека, а также для восстановления нарушенных прав и препятствия причинению вреда здоровью и безопасности человека – 0.5
c) Могут - 0</t>
    </r>
  </si>
  <si>
    <r>
      <t xml:space="preserve">Бывшие секретные фонды, дела или архивные документы не подлежат уничтожению / выделению в макулатуру: </t>
    </r>
    <r>
      <rPr>
        <sz val="11"/>
        <color theme="1"/>
        <rFont val="Sylfaen"/>
        <family val="1"/>
        <charset val="204"/>
      </rPr>
      <t>a) Не подлежат -1
b) Подлежат - 0</t>
    </r>
  </si>
  <si>
    <r>
      <t xml:space="preserve">По прошествии указанного в законе срока, Архив (созданная Архивом внутренняя комиссия или другой уполномоченный орган) рассекречивает свои фонды: </t>
    </r>
    <r>
      <rPr>
        <sz val="11"/>
        <color theme="1"/>
        <rFont val="Sylfaen"/>
        <family val="1"/>
        <charset val="204"/>
      </rPr>
      <t>a) В кратчайшие сроки после завершения срока секретности - 1
b) На основании запроса, поступившего от гражданина или юридического лица - 0.5</t>
    </r>
    <r>
      <rPr>
        <b/>
        <sz val="11"/>
        <color theme="1"/>
        <rFont val="Sylfaen"/>
        <family val="1"/>
        <charset val="204"/>
      </rPr>
      <t xml:space="preserve">
</t>
    </r>
  </si>
  <si>
    <r>
      <t xml:space="preserve">Продление срока секретности архивных фондов, дел или документов после завершения указанного в законе срока: </t>
    </r>
    <r>
      <rPr>
        <sz val="11"/>
        <color theme="1"/>
        <rFont val="Sylfaen"/>
        <family val="1"/>
        <charset val="204"/>
      </rPr>
      <t>a) Невозможно - 1
b) Возможно, лишь в особых случаях, указанных в законе - 0.5
c) Возможно подзаконным актом (по распоряжению директора Архива и подобным) – 0</t>
    </r>
    <r>
      <rPr>
        <b/>
        <sz val="11"/>
        <color theme="1"/>
        <rFont val="Sylfaen"/>
        <family val="1"/>
        <charset val="204"/>
      </rPr>
      <t xml:space="preserve">
</t>
    </r>
  </si>
  <si>
    <r>
      <t xml:space="preserve">Законодательством страны не предусмотрено создание секретных архивов или секретных фондов, информация и научно-справочный аппарат которых недоступны для исследователей: </t>
    </r>
    <r>
      <rPr>
        <sz val="11"/>
        <color theme="1"/>
        <rFont val="Sylfaen"/>
        <family val="1"/>
        <charset val="204"/>
      </rPr>
      <t>a) Не предусмотрено - 1
b) Предусмотрено – 0</t>
    </r>
    <r>
      <rPr>
        <b/>
        <sz val="11"/>
        <color theme="1"/>
        <rFont val="Sylfaen"/>
        <family val="1"/>
        <charset val="204"/>
      </rPr>
      <t xml:space="preserve">
</t>
    </r>
  </si>
  <si>
    <r>
      <t xml:space="preserve">Законодательством запрещается скрывать наличие архивного документа, считающегося секретным: </t>
    </r>
    <r>
      <rPr>
        <sz val="11"/>
        <color theme="1"/>
        <rFont val="Sylfaen"/>
        <family val="1"/>
        <charset val="204"/>
      </rPr>
      <t>a) Запрещено - 1
b) В архивном законодательстве не встречается подобной записи – 0.75 
c) Разрешено в соответствии с уровнем доступа – 0.5
d) Допущено – 0</t>
    </r>
    <r>
      <rPr>
        <b/>
        <sz val="11"/>
        <color theme="1"/>
        <rFont val="Sylfaen"/>
        <family val="1"/>
        <charset val="204"/>
      </rPr>
      <t xml:space="preserve">
</t>
    </r>
  </si>
  <si>
    <r>
      <t xml:space="preserve">Архив предоставляет справки социально-правового характера из архивных документов фондов системы репрессивных органов: </t>
    </r>
    <r>
      <rPr>
        <sz val="11"/>
        <color theme="1"/>
        <rFont val="Sylfaen"/>
        <family val="1"/>
        <charset val="204"/>
      </rPr>
      <t>a) Предоставляет всем - 1
b) Предоставляет только лицу, о котором запрашивается информация, его законному представителю или родственнику – 0.75
c) Предоставляет всем, но с учетом ограничений (например, только по делам реабилитированных) – 0.5
d) не выдаются - 0</t>
    </r>
  </si>
  <si>
    <r>
      <t xml:space="preserve">Дела и архивные документы из фондов системы репрессивных органов доступны в читальном зале: </t>
    </r>
    <r>
      <rPr>
        <sz val="11"/>
        <color theme="1"/>
        <rFont val="Sylfaen"/>
        <family val="1"/>
        <charset val="204"/>
      </rPr>
      <t>a) Доступны-1
b) Не доступны - 0</t>
    </r>
  </si>
  <si>
    <r>
      <t xml:space="preserve">Законом запрещено засекречивать фонды репрессивных органов их частей или дела / архивные документы из них: </t>
    </r>
    <r>
      <rPr>
        <sz val="11"/>
        <color theme="1"/>
        <rFont val="Sylfaen"/>
        <family val="1"/>
        <charset val="204"/>
      </rPr>
      <t>a) Запрещено законом – 1
b) Запрещено подзаконным актом – 0.75
c) Не указано ни в законе, ни в подзаконных актах - 0.25
d) Разрешено законом или подзаконным актом – 0</t>
    </r>
    <r>
      <rPr>
        <b/>
        <sz val="11"/>
        <color theme="1"/>
        <rFont val="Sylfaen"/>
        <family val="1"/>
        <charset val="204"/>
      </rPr>
      <t xml:space="preserve">
</t>
    </r>
  </si>
  <si>
    <r>
      <t xml:space="preserve">После присоединения документа к архивному фонду физическое или юридическое лицо обязано передать означенный архивный документ национальному архивному фонду или другому органу, имеющему права на хранения: </t>
    </r>
    <r>
      <rPr>
        <sz val="11"/>
        <color theme="1"/>
        <rFont val="Sylfaen"/>
        <family val="1"/>
        <charset val="204"/>
      </rPr>
      <t>a) Не обязан, если отвечает требованиям хранения - 1
b) Обязан - 0</t>
    </r>
    <r>
      <rPr>
        <b/>
        <sz val="11"/>
        <color theme="1"/>
        <rFont val="Sylfaen"/>
        <family val="1"/>
        <charset val="204"/>
      </rPr>
      <t xml:space="preserve">
</t>
    </r>
  </si>
  <si>
    <r>
      <t xml:space="preserve">Законодательство признает наличие частных архивов и обеспечивает их защиту и самостоятельное управление архивными документами: </t>
    </r>
    <r>
      <rPr>
        <sz val="11"/>
        <color rgb="FF000000"/>
        <rFont val="Sylfaen"/>
        <family val="1"/>
        <charset val="204"/>
      </rPr>
      <t>a) Признает, но не контролирует их деятельность – 1
b) Признает и контролирует их деятельность – 0.5
c) Не признает - 0</t>
    </r>
    <r>
      <rPr>
        <b/>
        <sz val="11"/>
        <color rgb="FF000000"/>
        <rFont val="Sylfaen"/>
        <family val="1"/>
        <charset val="204"/>
      </rPr>
      <t xml:space="preserve">
</t>
    </r>
  </si>
  <si>
    <r>
      <t xml:space="preserve">Запрещено присвоение статуса государственной тайны делам или архивным документам о нарушениях и ограничениях основных прав человека, свобод и законных интересов, а также о препятствии восстановлению нарушенных прав и вреде здоровью и безопасности человека: </t>
    </r>
    <r>
      <rPr>
        <sz val="11"/>
        <color theme="1"/>
        <rFont val="Sylfaen"/>
        <family val="1"/>
        <charset val="204"/>
      </rPr>
      <t>a) Запрещено – 1
b) Не запрещено - 0</t>
    </r>
    <r>
      <rPr>
        <b/>
        <sz val="11"/>
        <color theme="1"/>
        <rFont val="Sylfaen"/>
        <family val="1"/>
        <charset val="204"/>
      </rPr>
      <t xml:space="preserve">
</t>
    </r>
  </si>
  <si>
    <r>
      <t xml:space="preserve">Ограничение на доступ к архивным документам, содержащим персональные данные, сведения о личной и семейной тайне гражданина, его частной жизни, а также сведения, создающие угрозу для его безопасности, устанавливается на срок с момента их создания: </t>
    </r>
    <r>
      <rPr>
        <sz val="11"/>
        <color theme="1"/>
        <rFont val="Sylfaen"/>
        <family val="1"/>
        <charset val="204"/>
      </rPr>
      <t>a) 50 лет или менее - 1
b) 51-74 года - 0.75
c) 75-99 лет - 0.5
d) 100 лет или больше - 0.25</t>
    </r>
    <r>
      <rPr>
        <b/>
        <sz val="11"/>
        <color theme="1"/>
        <rFont val="Sylfaen"/>
        <family val="1"/>
        <charset val="204"/>
      </rPr>
      <t xml:space="preserve">
</t>
    </r>
  </si>
  <si>
    <r>
      <t xml:space="preserve">С момента смерти физического лица доступ к документам, содержащим его персональные данные, сведения о его личной и семейной тайне, его частной жизни, а также к сведениям, создающим угрозу для его безопасности, дается через: </t>
    </r>
    <r>
      <rPr>
        <sz val="11"/>
        <color theme="1"/>
        <rFont val="Sylfaen"/>
        <family val="1"/>
        <charset val="204"/>
      </rPr>
      <t>a) 30 лет или меньше - 1
b) 31-50 лет - 0.5
c) Больше 50 лет – 0</t>
    </r>
  </si>
  <si>
    <r>
      <t xml:space="preserve">Ограничение доступа к персональным данным или личной и/или семейной тайне до истечения вышеуказанных сроков в случае смерти лица, если обработка информации способствует историческим, статистическим и исследовательским целям: </t>
    </r>
    <r>
      <rPr>
        <sz val="11"/>
        <color theme="1"/>
        <rFont val="Sylfaen"/>
        <family val="1"/>
        <charset val="204"/>
      </rPr>
      <t xml:space="preserve">a) Снимается - 1
b) Данные будут рассекречены и доступны в случае согласия законного преемника - 0.5
c) Останутся засекреченным до означенного срока - 0 
</t>
    </r>
  </si>
  <si>
    <r>
      <t xml:space="preserve">Использование архивных документов, содержащих персональные данные или личную и/или семейную тайну, но являющихся предметом высокого общественного интереса, в исторических, статистических или научных целях, при условии, что не произойдет идентификация личности: </t>
    </r>
    <r>
      <rPr>
        <sz val="11"/>
        <color theme="1"/>
        <rFont val="Sylfaen"/>
        <family val="1"/>
        <charset val="204"/>
      </rPr>
      <t>a) Разрешено – 1
b) Не разрешено – 0</t>
    </r>
  </si>
  <si>
    <r>
      <t xml:space="preserve">Дела, содержащие персональные данные или личную и/или семейную тайну физического лица, претендующего занять или же занимающего выборную должность (в представительных органах) или должность государственного служащего первой категории, не относятся к информации с ограниченным доступом, за исключением информации, которая определена таковой в соответствии с законом: </t>
    </r>
    <r>
      <rPr>
        <sz val="11"/>
        <color theme="1"/>
        <rFont val="Sylfaen"/>
        <family val="1"/>
        <charset val="204"/>
      </rPr>
      <t>a) Не относятся – 1
b) Не относятся только с согласия указанного лица - 0.5
c) Относятся или закон не предусматривает такой принцип – 0.25</t>
    </r>
    <r>
      <rPr>
        <b/>
        <sz val="11"/>
        <color theme="1"/>
        <rFont val="Sylfaen"/>
        <family val="1"/>
        <charset val="204"/>
      </rPr>
      <t xml:space="preserve">
</t>
    </r>
  </si>
  <si>
    <r>
      <t xml:space="preserve">В случае невыдачи архивных документов, содержащих персональные данные или личную и/или семейную тайну, Архив в письменном виде сообщает обоснованный отказ с указанием статьи соответствующего законодательства: </t>
    </r>
    <r>
      <rPr>
        <sz val="11"/>
        <color theme="1"/>
        <rFont val="Sylfaen"/>
        <family val="1"/>
        <charset val="204"/>
      </rPr>
      <t>a) Обязан разъяснить письменно – 1
b) Может объяснить устно – 0.25
c) Не обязан разъяснить – 0</t>
    </r>
    <r>
      <rPr>
        <b/>
        <sz val="11"/>
        <color theme="1"/>
        <rFont val="Sylfaen"/>
        <family val="1"/>
        <charset val="204"/>
      </rPr>
      <t xml:space="preserve">
</t>
    </r>
  </si>
  <si>
    <r>
      <t xml:space="preserve">«Закон о защите персональных данных» не распространяется на архивы или фонды репрессивных органов: </t>
    </r>
    <r>
      <rPr>
        <sz val="11"/>
        <color theme="1"/>
        <rFont val="Sylfaen"/>
        <family val="1"/>
        <charset val="204"/>
      </rPr>
      <t>a) Не распространяется – 1
b) Закон не содержит соответствующего положения – 0.25
c) Распространяется – 0</t>
    </r>
    <r>
      <rPr>
        <b/>
        <sz val="11"/>
        <color theme="1"/>
        <rFont val="Sylfaen"/>
        <family val="1"/>
        <charset val="204"/>
      </rPr>
      <t xml:space="preserve">
</t>
    </r>
  </si>
  <si>
    <r>
      <t xml:space="preserve">Законом или подзаконным актом предусмотрено: </t>
    </r>
    <r>
      <rPr>
        <sz val="11"/>
        <color theme="1"/>
        <rFont val="Sylfaen"/>
        <family val="1"/>
        <charset val="204"/>
      </rPr>
      <t>1) Виды услуг, предоставляемые Архивом;
2) Размер платы за представляемые Архивом услуги в стандартные сроки;
3) Размер платы за представляемые Архивом услуги в ускоренные сроки;
4) Правила оплаты
5) Условия оплаты</t>
    </r>
    <r>
      <rPr>
        <b/>
        <sz val="11"/>
        <color theme="1"/>
        <rFont val="Sylfaen"/>
        <family val="1"/>
        <charset val="204"/>
      </rPr>
      <t xml:space="preserve">
</t>
    </r>
    <r>
      <rPr>
        <sz val="11"/>
        <color theme="1"/>
        <rFont val="Sylfaen"/>
        <family val="1"/>
        <charset val="204"/>
      </rPr>
      <t>a) Законом или подзаконным актом предусмотрено все 5 категорий - 1
b) Законом или подзаконным актом предусмотрено 3-4 категории - 0.75
c) Законом или подзаконным актом предусмотрено 1-2 категорий - 0.5
d) Законом или подзаконным актом предусмотрено ни одна категория - 0</t>
    </r>
    <r>
      <rPr>
        <b/>
        <sz val="11"/>
        <color theme="1"/>
        <rFont val="Sylfaen"/>
        <family val="1"/>
        <charset val="204"/>
      </rPr>
      <t xml:space="preserve">
</t>
    </r>
  </si>
  <si>
    <r>
      <t xml:space="preserve">Основные виды услуг, предоставляемые архивом: </t>
    </r>
    <r>
      <rPr>
        <sz val="11"/>
        <color theme="1"/>
        <rFont val="Sylfaen"/>
        <family val="1"/>
        <charset val="204"/>
      </rPr>
      <t>1)  Выявление тематических документов, с составлением описей;
2) Выполнение тематических запросов, 
об установлении отдельных фактов, событий, подтверждении справок;
3) Подготовка-выдача социально-правовых справок;
4) Обслуживание исследователей в читальном зале; 
5) Временное хранение документов учреждений и организаций;
6) Научно-техническая обработка и упорядочение документов учреждений;
7) Реставрация документов.</t>
    </r>
    <r>
      <rPr>
        <b/>
        <sz val="11"/>
        <color theme="1"/>
        <rFont val="Sylfaen"/>
        <family val="1"/>
        <charset val="204"/>
      </rPr>
      <t xml:space="preserve">
</t>
    </r>
    <r>
      <rPr>
        <sz val="11"/>
        <color theme="1"/>
        <rFont val="Sylfaen"/>
        <family val="1"/>
        <charset val="204"/>
      </rPr>
      <t>a) Архив предоставляет все 7 и другие виды услуг - 1
b) Архив предоставляет услуги 5-6 и другие виды услуг - 0.75
c) Архив предоставляет услуги 3-4 и другие виды услуг - 0.5
d) Архив предоставляет услуги 1-2 и другие виды услуг - 0.25
e) Архив не предоставляет ни одной из вышеперечисленных услуг - 0</t>
    </r>
    <r>
      <rPr>
        <b/>
        <sz val="11"/>
        <color theme="1"/>
        <rFont val="Sylfaen"/>
        <family val="1"/>
        <charset val="204"/>
      </rPr>
      <t xml:space="preserve">
</t>
    </r>
  </si>
  <si>
    <r>
      <t xml:space="preserve">Стандартный срок, установленный законодательством для выдачи справок: </t>
    </r>
    <r>
      <rPr>
        <sz val="11"/>
        <color theme="1"/>
        <rFont val="Sylfaen"/>
        <family val="1"/>
        <charset val="204"/>
      </rPr>
      <t>a) 1-5 дней - 1
b) 6-10 дней - 0.5
c) 11 и более дней - 0.25</t>
    </r>
    <r>
      <rPr>
        <b/>
        <sz val="11"/>
        <color theme="1"/>
        <rFont val="Sylfaen"/>
        <family val="1"/>
        <charset val="204"/>
      </rPr>
      <t xml:space="preserve">
</t>
    </r>
  </si>
  <si>
    <r>
      <t xml:space="preserve">Стоимость социально-правовых справок, (кроме информации о собственности) для граждан (по стандартному сроку) составляет следующий процент средней заработной платы в стране: </t>
    </r>
    <r>
      <rPr>
        <sz val="11"/>
        <color theme="1"/>
        <rFont val="Sylfaen"/>
        <family val="1"/>
        <charset val="204"/>
      </rPr>
      <t>a) 0%-0.49% - 1 
b) 0.49%-1.49% - 0.75
c) 1,5% и более – 0.25</t>
    </r>
    <r>
      <rPr>
        <b/>
        <sz val="11"/>
        <color theme="1"/>
        <rFont val="Sylfaen"/>
        <family val="1"/>
        <charset val="204"/>
      </rPr>
      <t xml:space="preserve">
</t>
    </r>
  </si>
  <si>
    <r>
      <t xml:space="preserve">Стоимость справки о собственности для граждан (по стандартному сроку) составляет следующий процент средней заработной платы в стране: </t>
    </r>
    <r>
      <rPr>
        <sz val="11"/>
        <color theme="1"/>
        <rFont val="Sylfaen"/>
        <family val="1"/>
        <charset val="204"/>
      </rPr>
      <t>a) 0%-1.99% - 1 
b) 2%-4.99% - 0.75
c) 5% и более - 0.25</t>
    </r>
    <r>
      <rPr>
        <b/>
        <sz val="11"/>
        <color theme="1"/>
        <rFont val="Sylfaen"/>
        <family val="1"/>
        <charset val="204"/>
      </rPr>
      <t xml:space="preserve">
</t>
    </r>
  </si>
  <si>
    <r>
      <t xml:space="preserve">Льготы, определенные законом или последующими актами, применяемые к выдаче социально-правовых справок касаются: </t>
    </r>
    <r>
      <rPr>
        <sz val="11"/>
        <color theme="1"/>
        <rFont val="Sylfaen"/>
        <family val="1"/>
        <charset val="204"/>
      </rPr>
      <t>1) Лиц с ограниченными возможностями;
2) Ветеранов войны и лицам, приравненных к ним;
3) Внутренне (вынужденно) перемещенных лиц;
4) Социально незащищенных лиц;
5) Реабилитированных жертв репрессий;
6) Студентов;
7) Пенсионеров.</t>
    </r>
    <r>
      <rPr>
        <b/>
        <sz val="11"/>
        <color theme="1"/>
        <rFont val="Sylfaen"/>
        <family val="1"/>
        <charset val="204"/>
      </rPr>
      <t xml:space="preserve">
</t>
    </r>
    <r>
      <rPr>
        <sz val="11"/>
        <color theme="1"/>
        <rFont val="Sylfaen"/>
        <family val="1"/>
        <charset val="204"/>
      </rPr>
      <t>a) По закону и подзаконному акту, льготы касаются всех 7 категорий - 1
b) По закону и подзаконному акту, льготы касаются   4-6 категорий - 0.75
c) По закону и подзаконному акту, льготы касаются  2-3 категорий - 0.5
d) По закону и подзаконному акту, льготы касаются 1 категории - 0.25
e) При выдаче справок социально-правового характера по закону и подзаконному акту, льготы не усмотрены - 0</t>
    </r>
    <r>
      <rPr>
        <b/>
        <sz val="11"/>
        <color theme="1"/>
        <rFont val="Sylfaen"/>
        <family val="1"/>
        <charset val="204"/>
      </rPr>
      <t xml:space="preserve">
</t>
    </r>
  </si>
  <si>
    <r>
      <t xml:space="preserve">При выдаче социально-правовых справок льготами, обозначенными законом или подзаконным актом, пользуются как свои граждане, так и граждане других стран: </t>
    </r>
    <r>
      <rPr>
        <sz val="11"/>
        <color theme="1"/>
        <rFont val="Sylfaen"/>
        <family val="1"/>
        <charset val="204"/>
      </rPr>
      <t xml:space="preserve">a) В равной степени пользуются -1
b) Лица с ограниченными возможностями или студенты других стран - 0.75
c) Лица, имеющие временный вид на жительство или разрешение на работу – 0.5
d) Граждане других стран не пользуются льготами - 0 </t>
    </r>
    <r>
      <rPr>
        <b/>
        <sz val="11"/>
        <color theme="1"/>
        <rFont val="Sylfaen"/>
        <family val="1"/>
        <charset val="204"/>
      </rPr>
      <t xml:space="preserve">
</t>
    </r>
  </si>
  <si>
    <r>
      <t xml:space="preserve">Цены архивных услуг (как и для справок, а так и в архивном зале) одинаковые как для своих граждан, так и для граждан других стран: </t>
    </r>
    <r>
      <rPr>
        <sz val="11"/>
        <color theme="1"/>
        <rFont val="Sylfaen"/>
        <family val="1"/>
        <charset val="204"/>
      </rPr>
      <t>a) Одинаковые для своих граждан так и для граждан других стран – 1
b) Различается в пользу граждан своей страны - 0</t>
    </r>
    <r>
      <rPr>
        <b/>
        <sz val="11"/>
        <color theme="1"/>
        <rFont val="Sylfaen"/>
        <family val="1"/>
        <charset val="204"/>
      </rPr>
      <t xml:space="preserve">
</t>
    </r>
  </si>
  <si>
    <r>
      <t xml:space="preserve">На веб-сайте архива размещены мульти-языковые версии: </t>
    </r>
    <r>
      <rPr>
        <sz val="11"/>
        <color theme="1"/>
        <rFont val="Sylfaen"/>
        <family val="1"/>
        <charset val="204"/>
      </rPr>
      <t>a) Веб-сайт архива имеет версию на государственном языке, а также на английском или русском языке - 1
b) Веб-сайт архива доступен только на государственном языке – 0.25
c) Архив не имеет веб-сайта - 0</t>
    </r>
    <r>
      <rPr>
        <b/>
        <sz val="11"/>
        <color theme="1"/>
        <rFont val="Sylfaen"/>
        <family val="1"/>
        <charset val="204"/>
      </rPr>
      <t xml:space="preserve">
</t>
    </r>
  </si>
  <si>
    <r>
      <t xml:space="preserve">На веб-сайте размещено архивное законодательство: </t>
    </r>
    <r>
      <rPr>
        <sz val="11"/>
        <color theme="1"/>
        <rFont val="Sylfaen"/>
        <family val="1"/>
        <charset val="204"/>
      </rPr>
      <t>a) На государственном языке и на английском или русском языке - 1
b) Только на государственном языке - 0.75
c) На вебсайте не размещено архивное законодательство – 0</t>
    </r>
    <r>
      <rPr>
        <b/>
        <sz val="11"/>
        <color theme="1"/>
        <rFont val="Sylfaen"/>
        <family val="1"/>
        <charset val="204"/>
      </rPr>
      <t xml:space="preserve">
</t>
    </r>
  </si>
  <si>
    <r>
      <t xml:space="preserve">На веб-сайте доступен перечень фондов, хранящихся в Архиве (или путеводитель по фондам Архива, прилагаемый в виде файла), который содержит следующую основную информацию: </t>
    </r>
    <r>
      <rPr>
        <sz val="11"/>
        <color theme="1"/>
        <rFont val="Sylfaen"/>
        <family val="1"/>
        <charset val="204"/>
      </rPr>
      <t>1) Название конкретного фонда;
2) Хронологические рамки фондов;
3) Объем хранимой в архиве информации (количество документов / дел или в единицах измерения);
4) Язык(и) хранимых документов;
5) Местоположение конкретного фонда;
6) Описание архивных групп, на которые делятся архивные фонды: требуется детальное описание тех тематических или структурных групп, из которых организован архивный фонд; 
7) Статус: засекреченный/рассекреченный</t>
    </r>
    <r>
      <rPr>
        <b/>
        <sz val="11"/>
        <color theme="1"/>
        <rFont val="Sylfaen"/>
        <family val="1"/>
        <charset val="204"/>
      </rPr>
      <t xml:space="preserve">
</t>
    </r>
    <r>
      <rPr>
        <sz val="11"/>
        <color theme="1"/>
        <rFont val="Sylfaen"/>
        <family val="1"/>
        <charset val="204"/>
      </rPr>
      <t>a) Все 7 категорий информации присутствуют – 1
b) От 4 до 6 требуемых категорий информации присутствуют - 0.75
c) От 2 до 3 требуемых категорий информации присутствуют - 0.5
d) 1 категория информации присутствует - 0.25
e) Перечень фондов отсутствует – 0</t>
    </r>
    <r>
      <rPr>
        <b/>
        <sz val="11"/>
        <color theme="1"/>
        <rFont val="Sylfaen"/>
        <family val="1"/>
        <charset val="204"/>
      </rPr>
      <t xml:space="preserve">
</t>
    </r>
  </si>
  <si>
    <r>
      <t xml:space="preserve">Веб-сайт Архива предоставляет возможность получить доступ к документам научно-справочного аппарата: </t>
    </r>
    <r>
      <rPr>
        <sz val="11"/>
        <color theme="1"/>
        <rFont val="Sylfaen"/>
        <family val="1"/>
        <charset val="204"/>
      </rPr>
      <t>a) Документы научно-справочного аппарата на веб-сайте находятся в режиме открытого доступа - 1
b) Можно сделать запрос документов научно-справочного аппарата онлайн и получить требуемую информацию - 0.75
c) Невозможно получить документы научно-справочного аппарата в онлайн режиме – 0</t>
    </r>
    <r>
      <rPr>
        <b/>
        <sz val="11"/>
        <color theme="1"/>
        <rFont val="Sylfaen"/>
        <family val="1"/>
        <charset val="204"/>
      </rPr>
      <t xml:space="preserve">
</t>
    </r>
  </si>
  <si>
    <r>
      <t>На веб-сайте Архива расположены копии описей архивных фондов:</t>
    </r>
    <r>
      <rPr>
        <sz val="11"/>
        <color theme="1"/>
        <rFont val="Sylfaen"/>
        <family val="1"/>
        <charset val="204"/>
      </rPr>
      <t xml:space="preserve"> a) 76-100% описей от всех фондов - 1
b) 51-75% описей от всех фондов - 0.75
c) 26-50% описей от всех фондов - 0.5
d) 1-25% описей от всех фондов - 0.25 
e) На вебсайте описи не размещены – 0</t>
    </r>
    <r>
      <rPr>
        <b/>
        <sz val="11"/>
        <color theme="1"/>
        <rFont val="Sylfaen"/>
        <family val="1"/>
        <charset val="204"/>
      </rPr>
      <t xml:space="preserve">
</t>
    </r>
  </si>
  <si>
    <r>
      <t xml:space="preserve">Веб-сайт архива предоставляет возможность сделать запрос онлайн и получить юридический документ (архивную справку) в рамках законодательства\электронного документооборота по указанным ценам: </t>
    </r>
    <r>
      <rPr>
        <sz val="11"/>
        <color theme="1"/>
        <rFont val="Sylfaen"/>
        <family val="1"/>
        <charset val="204"/>
      </rPr>
      <t>a) Возможно сделать запрос и получить документ – 1
b) Возможно сделать только запрос или получить документ – 0.75
c) Не предоставляет такой возможности – 0</t>
    </r>
    <r>
      <rPr>
        <b/>
        <sz val="11"/>
        <color theme="1"/>
        <rFont val="Sylfaen"/>
        <family val="1"/>
        <charset val="204"/>
      </rPr>
      <t xml:space="preserve">
</t>
    </r>
  </si>
  <si>
    <r>
      <t xml:space="preserve">Веб-сайт архива предоставляет возможность сделать запрос и получать отсканированные архивные документы в рамках законодательства\и по указанным ценам: </t>
    </r>
    <r>
      <rPr>
        <sz val="11"/>
        <color theme="1"/>
        <rFont val="Sylfaen"/>
        <family val="1"/>
        <charset val="204"/>
      </rPr>
      <t>a) Возможно – 1
b) Невозможно - 0</t>
    </r>
    <r>
      <rPr>
        <b/>
        <sz val="11"/>
        <color theme="1"/>
        <rFont val="Sylfaen"/>
        <family val="1"/>
        <charset val="204"/>
      </rPr>
      <t xml:space="preserve">
</t>
    </r>
  </si>
  <si>
    <r>
      <t xml:space="preserve">По закону и подзаконному акту Архив обязан размещать на веб-сайте информацию о текущих работах и др. публичную информацию периодически: </t>
    </r>
    <r>
      <rPr>
        <sz val="11"/>
        <color theme="1"/>
        <rFont val="Sylfaen"/>
        <family val="1"/>
        <charset val="204"/>
      </rPr>
      <t>a) Один раз в 6 месяцев (кроме годового отчета) -1
b) Один раз в год - 0.75
c) Период превышает 1 год - 0.25
d) Архив не размещает подобную информацию – 0</t>
    </r>
    <r>
      <rPr>
        <b/>
        <sz val="11"/>
        <color theme="1"/>
        <rFont val="Sylfaen"/>
        <family val="1"/>
        <charset val="204"/>
      </rPr>
      <t xml:space="preserve">
</t>
    </r>
  </si>
  <si>
    <r>
      <t xml:space="preserve">По закону или подзаконному акту Архив обязан размещать на своем веб-сайте следующую информацию: </t>
    </r>
    <r>
      <rPr>
        <sz val="11"/>
        <color theme="1"/>
        <rFont val="Sylfaen"/>
        <family val="1"/>
        <charset val="204"/>
      </rPr>
      <t>1) Описание структуры и функции архива;
2) Годовой отчет об архивной деятельности;
3) Информацию о руководстве Архива;
4) Информацию и рабочие контактные данные о лице (лицах), ответственных за обеспечение доступа к архивной информации;
5) Информацию о кадровом обеспечении, штатный писок сотрудников, о конкурсах и лицах, прошедших и победивших на вакантных позициях.</t>
    </r>
    <r>
      <rPr>
        <b/>
        <sz val="11"/>
        <color theme="1"/>
        <rFont val="Sylfaen"/>
        <family val="1"/>
        <charset val="204"/>
      </rPr>
      <t xml:space="preserve">
</t>
    </r>
    <r>
      <rPr>
        <sz val="11"/>
        <color theme="1"/>
        <rFont val="Sylfaen"/>
        <family val="1"/>
        <charset val="204"/>
      </rPr>
      <t>a) На веб-сайте архива публикуется информация всех 5 категорий или более - 1
b) На веб-сайте архива публикуется информация только 1-3 категории - 0.5
c) На веб-сайте архива публикуется информация только1-2 категории - 0.25
d) На вебсайте архива не публикуется информация ни об одной категории - 0</t>
    </r>
    <r>
      <rPr>
        <b/>
        <sz val="11"/>
        <color theme="1"/>
        <rFont val="Sylfaen"/>
        <family val="1"/>
        <charset val="204"/>
      </rPr>
      <t xml:space="preserve">
</t>
    </r>
  </si>
  <si>
    <r>
      <t xml:space="preserve">По закону или подзаконному акту Архив обязан размещать на своем веб-сайте следующую публичную информацию: </t>
    </r>
    <r>
      <rPr>
        <sz val="11"/>
        <color theme="1"/>
        <rFont val="Sylfaen"/>
        <family val="1"/>
        <charset val="204"/>
      </rPr>
      <t>1) Формы и образцы административных жалоб;
2) Информацию о правилах обжалования; 
3) Информацию о годовом бюджете;
4) Информацию об источниках доходов, полученных от архивных услуг;
5) Информацию о государственных закупках;
6) Информацию об имуществе архива, а также об отчуждении или передаче имущества.</t>
    </r>
    <r>
      <rPr>
        <b/>
        <sz val="11"/>
        <color theme="1"/>
        <rFont val="Sylfaen"/>
        <family val="1"/>
        <charset val="204"/>
      </rPr>
      <t xml:space="preserve">
</t>
    </r>
    <r>
      <rPr>
        <sz val="11"/>
        <color theme="1"/>
        <rFont val="Sylfaen"/>
        <family val="1"/>
        <charset val="204"/>
      </rPr>
      <t xml:space="preserve">a) На веб-сайте Архива опубликована вся информация, все 6 категорий или более - 1
b) На веб-сайте Архива опубликована информация только по 1-3 категориям - 0.5
c) На веб-сайте Архива опубликована информация только по 1-2 категориям - 0.25
d) На вебсайте Архива не публикуется информация ни по одной из категорий - 0
</t>
    </r>
  </si>
  <si>
    <r>
      <t xml:space="preserve">Доступ в Архив осуществляется на основании удостоверения личности, а также заполненного заявления или по рекомендации организации: </t>
    </r>
    <r>
      <rPr>
        <sz val="11"/>
        <color theme="1"/>
        <rFont val="Sylfaen"/>
        <family val="1"/>
        <charset val="204"/>
      </rPr>
      <t>a) Запрещается требовать от лица предоставления любых других документов – 1
b) Не запрещается требовать от лица предоставления других документов – 0</t>
    </r>
    <r>
      <rPr>
        <b/>
        <sz val="11"/>
        <color theme="1"/>
        <rFont val="Sylfaen"/>
        <family val="1"/>
        <charset val="204"/>
      </rPr>
      <t xml:space="preserve">
</t>
    </r>
  </si>
  <si>
    <r>
      <t xml:space="preserve">Физические лица могут </t>
    </r>
    <r>
      <rPr>
        <b/>
        <sz val="11"/>
        <color theme="1"/>
        <rFont val="Sylfaen"/>
        <family val="1"/>
        <charset val="204"/>
      </rPr>
      <t>направить заявку</t>
    </r>
    <r>
      <rPr>
        <b/>
        <sz val="11"/>
        <color rgb="FF212121"/>
        <rFont val="Sylfaen"/>
        <family val="1"/>
        <charset val="204"/>
      </rPr>
      <t xml:space="preserve"> по электронной почте (или через специальную форму на веб-сайте) и получить удаленный доступ к архиву: </t>
    </r>
    <r>
      <rPr>
        <sz val="11"/>
        <color rgb="FF212121"/>
        <rFont val="Sylfaen"/>
        <family val="1"/>
        <charset val="204"/>
      </rPr>
      <t>a) Могут – 1
b) Не могут - 0</t>
    </r>
  </si>
  <si>
    <r>
      <t xml:space="preserve">Иностранным гражданам доступ к архиву предоставляет Архив, а не другое учреждение (например, МИД): </t>
    </r>
    <r>
      <rPr>
        <sz val="11"/>
        <color rgb="FF212121"/>
        <rFont val="Sylfaen"/>
        <family val="1"/>
        <charset val="204"/>
      </rPr>
      <t>a) Предоставляет Архив – 1
b) Предоставляет другое учреждение – 0.5
c) Доступ иностранцам не предоставляется - 0</t>
    </r>
    <r>
      <rPr>
        <b/>
        <sz val="11"/>
        <color rgb="FF212121"/>
        <rFont val="Sylfaen"/>
        <family val="1"/>
        <charset val="204"/>
      </rPr>
      <t xml:space="preserve">
</t>
    </r>
  </si>
  <si>
    <r>
      <t xml:space="preserve">Срок доступа в Архив после запроса доступа в качестве исследователя: </t>
    </r>
    <r>
      <rPr>
        <sz val="11"/>
        <color theme="1"/>
        <rFont val="Sylfaen"/>
        <family val="1"/>
        <charset val="204"/>
      </rPr>
      <t>a) Архив обеспечивает доступ в тот же день после подтверждения подлинности предоставленных с этой целью документов - 1
b) 1-3 рабочих дня - 0.75
c) 3-5 рабочих дня - 0.5
d) 5 рабочих дней или более - 0.25</t>
    </r>
    <r>
      <rPr>
        <b/>
        <sz val="11"/>
        <color theme="1"/>
        <rFont val="Sylfaen"/>
        <family val="1"/>
        <charset val="204"/>
      </rPr>
      <t xml:space="preserve">
</t>
    </r>
  </si>
  <si>
    <r>
      <t xml:space="preserve">Количество часов работы читального зала архива за неделю: </t>
    </r>
    <r>
      <rPr>
        <sz val="11"/>
        <color theme="1"/>
        <rFont val="Sylfaen"/>
        <family val="1"/>
        <charset val="204"/>
      </rPr>
      <t>a) Более 40 часов - 1
b) 31-40 часов - 0.75
c) 21-30 часов - 0.5
d) Менее 20 часов – 0.25</t>
    </r>
    <r>
      <rPr>
        <b/>
        <sz val="11"/>
        <color theme="1"/>
        <rFont val="Sylfaen"/>
        <family val="1"/>
        <charset val="204"/>
      </rPr>
      <t xml:space="preserve">
</t>
    </r>
  </si>
  <si>
    <r>
      <t xml:space="preserve">Выходные дни читального зала в течение года кроме объявленных государством нерабочих дней: </t>
    </r>
    <r>
      <rPr>
        <sz val="11"/>
        <color theme="1"/>
        <rFont val="Sylfaen"/>
        <family val="1"/>
        <charset val="204"/>
      </rPr>
      <t>a) 0-12 рабочих дней - 1
b) 13-31 рабочих дней - 0.75
c) Более 31 рабочего дня – 0.25</t>
    </r>
    <r>
      <rPr>
        <b/>
        <sz val="11"/>
        <color theme="1"/>
        <rFont val="Sylfaen"/>
        <family val="1"/>
        <charset val="204"/>
      </rPr>
      <t xml:space="preserve">
</t>
    </r>
  </si>
  <si>
    <r>
      <t xml:space="preserve">Архив предоставляет полностью адаптированную среду людям с ограниченными возможностями для работы в читальном зале: </t>
    </r>
    <r>
      <rPr>
        <sz val="11"/>
        <color theme="1"/>
        <rFont val="Sylfaen"/>
        <family val="1"/>
        <charset val="204"/>
      </rPr>
      <t>a) Полностью адаптирован – 1
b) Архив частично адаптирован – 0.5
c) Не адаптирован - 0</t>
    </r>
  </si>
  <si>
    <r>
      <t xml:space="preserve">Правила поведения для исследователей предоставлены в читальных залах Архива в печатной или электронной форме: </t>
    </r>
    <r>
      <rPr>
        <sz val="11"/>
        <color theme="1"/>
        <rFont val="Sylfaen"/>
        <family val="1"/>
        <charset val="204"/>
      </rPr>
      <t>a) Разъяснены – 1
b) Не разъяснены – 0</t>
    </r>
    <r>
      <rPr>
        <b/>
        <sz val="11"/>
        <color theme="1"/>
        <rFont val="Sylfaen"/>
        <family val="1"/>
        <charset val="204"/>
      </rPr>
      <t xml:space="preserve">
</t>
    </r>
  </si>
  <si>
    <r>
      <t xml:space="preserve">Ознакомившись с нормами этики и архивного законодательства, исследователь личной подписью подтверждает их соблюдение: </t>
    </r>
    <r>
      <rPr>
        <sz val="11"/>
        <color theme="1"/>
        <rFont val="Sylfaen"/>
        <family val="1"/>
        <charset val="204"/>
      </rPr>
      <t>a) Архив обеспечивает исследователя соответствующей информацией - 1
b) Данной процедуры у читального зала нет - 0</t>
    </r>
    <r>
      <rPr>
        <b/>
        <sz val="11"/>
        <color theme="1"/>
        <rFont val="Sylfaen"/>
        <family val="1"/>
        <charset val="204"/>
      </rPr>
      <t xml:space="preserve">
</t>
    </r>
  </si>
  <si>
    <r>
      <t xml:space="preserve">Для претензий и замечаний в читальном зале исследователю предоставлена контактная информация вышестоящего органа или соответствующего лица (номер телефона, e-mail): </t>
    </r>
    <r>
      <rPr>
        <sz val="11"/>
        <color theme="1"/>
        <rFont val="Sylfaen"/>
        <family val="1"/>
        <charset val="204"/>
      </rPr>
      <t>a) Доступна – 1
b) Не доступна – 0</t>
    </r>
  </si>
  <si>
    <r>
      <t xml:space="preserve">Предоставление документов научно-справочного аппарата в читальном зале: </t>
    </r>
    <r>
      <rPr>
        <sz val="11"/>
        <color theme="1"/>
        <rFont val="Sylfaen"/>
        <family val="1"/>
        <charset val="204"/>
      </rPr>
      <t>a) В короткий срок, если онлайн-версия существует, или в реальные сроки для предоставления документа (бумажной копии) - 1
b) На следующий день - 0.5
c) Более одного дня - 0.25</t>
    </r>
    <r>
      <rPr>
        <b/>
        <sz val="11"/>
        <color theme="1"/>
        <rFont val="Sylfaen"/>
        <family val="1"/>
        <charset val="204"/>
      </rPr>
      <t xml:space="preserve">
</t>
    </r>
  </si>
  <si>
    <r>
      <t xml:space="preserve">Доступ к документам научно-справочного аппарата в читальном зале возможен в электронном формате: </t>
    </r>
    <r>
      <rPr>
        <sz val="11"/>
        <color theme="1"/>
        <rFont val="Sylfaen"/>
        <family val="1"/>
        <charset val="204"/>
      </rPr>
      <t>a) В электронном формате 76-100% документов с функцией поиска - 1
b) В электронном формате 51-75% документов с функцией поиска - 0.75
c) В электронном формате 26-50% документов с функцией поиска - 0.5
d) В электронном формате отсканированных описей без функции поиска - 0.25
e) В читальном зале нет доступа к документам научно справочного аппарата в электронном формате - 0</t>
    </r>
    <r>
      <rPr>
        <b/>
        <sz val="11"/>
        <color theme="1"/>
        <rFont val="Sylfaen"/>
        <family val="1"/>
        <charset val="204"/>
      </rPr>
      <t xml:space="preserve">
</t>
    </r>
  </si>
  <si>
    <r>
      <t xml:space="preserve">В случае отсутствия описи какого-либо фонда, сотрудники предоставляют рабочие версии описей (в случае отсутствии угрозы повреждения документа): </t>
    </r>
    <r>
      <rPr>
        <sz val="11"/>
        <color theme="1"/>
        <rFont val="Sylfaen"/>
        <family val="1"/>
        <charset val="204"/>
      </rPr>
      <t>a) Предоставляют – 1
b) Не предоставляют – 0</t>
    </r>
    <r>
      <rPr>
        <b/>
        <sz val="11"/>
        <color theme="1"/>
        <rFont val="Sylfaen"/>
        <family val="1"/>
        <charset val="204"/>
      </rPr>
      <t xml:space="preserve">
</t>
    </r>
  </si>
  <si>
    <r>
      <t xml:space="preserve">В читальном зале есть доступ к отсканированным архивным документам: </t>
    </r>
    <r>
      <rPr>
        <sz val="11"/>
        <color theme="1"/>
        <rFont val="Sylfaen"/>
        <family val="1"/>
        <charset val="204"/>
      </rPr>
      <t>a) Отсканированные архивные документы доступны для каждого исследователя - 1
b) После заполнения формы запроса о конкретном архивном документе, начинается сканирование и только после этого он становится доступным для конкретного исследователя (в тот же день) - 0.75
c) После заполнения формы запроса о конкретном архивном документе, начинается сканирование, и только после этого он становится доступным для исследователя (на следующий день) - 0.5
d) В читальном зале нет возможности получить отсканированные архивные документы – 0</t>
    </r>
    <r>
      <rPr>
        <b/>
        <sz val="11"/>
        <color theme="1"/>
        <rFont val="Sylfaen"/>
        <family val="1"/>
        <charset val="204"/>
      </rPr>
      <t xml:space="preserve">
</t>
    </r>
  </si>
  <si>
    <r>
      <t xml:space="preserve">Запись на электронный носитель уже отсканированных архивных документов: </t>
    </r>
    <r>
      <rPr>
        <sz val="11"/>
        <color theme="1"/>
        <rFont val="Sylfaen"/>
        <family val="1"/>
        <charset val="204"/>
      </rPr>
      <t>a) Возможна и бесплатна, исследователь оплачивает только услугу (напр., стоимость компакт-диска) - 1
b) Возможна по более низкой цене по сравнению со сканированием - 0.5
c) Возможна за ту же цену, что сканирование – 0.25
d) Запись невозможна - 0</t>
    </r>
  </si>
  <si>
    <r>
      <t xml:space="preserve">Время ожидания в читальном зале после заказа архивного документа: </t>
    </r>
    <r>
      <rPr>
        <sz val="11"/>
        <color theme="1"/>
        <rFont val="Sylfaen"/>
        <family val="1"/>
        <charset val="204"/>
      </rPr>
      <t>a) 0-24 часа - 1
b) 1-2 дня - 0.75
c) 3-4 дня - 0.5
d) Более 5 рабочих дней - 0.25</t>
    </r>
    <r>
      <rPr>
        <b/>
        <sz val="11"/>
        <color theme="1"/>
        <rFont val="Sylfaen"/>
        <family val="1"/>
        <charset val="204"/>
      </rPr>
      <t xml:space="preserve">
</t>
    </r>
  </si>
  <si>
    <r>
      <t xml:space="preserve">Количество заказанных дел в архиве за 1 раз может быть: </t>
    </r>
    <r>
      <rPr>
        <sz val="11"/>
        <color theme="1"/>
        <rFont val="Sylfaen"/>
        <family val="1"/>
        <charset val="204"/>
      </rPr>
      <t>a) Более 20 дел - 1
b) 11-20 дел - 0.75
c) 6-10 дел - 0.5
d) 1-5 дел – 0.25</t>
    </r>
    <r>
      <rPr>
        <b/>
        <sz val="11"/>
        <color theme="1"/>
        <rFont val="Sylfaen"/>
        <family val="1"/>
        <charset val="204"/>
      </rPr>
      <t xml:space="preserve">
</t>
    </r>
  </si>
  <si>
    <r>
      <t xml:space="preserve">Исследователь может сделать запрос на большее количество дел, если они собраны в одной описи\ серии и в ящике (т. н. “Bulk Order”): </t>
    </r>
    <r>
      <rPr>
        <sz val="11"/>
        <color theme="1"/>
        <rFont val="Sylfaen"/>
        <family val="1"/>
        <charset val="204"/>
      </rPr>
      <t>a) Может сделать запрос – 1
b) Не может сделать запрос – 0</t>
    </r>
    <r>
      <rPr>
        <b/>
        <sz val="11"/>
        <color theme="1"/>
        <rFont val="Sylfaen"/>
        <family val="1"/>
        <charset val="204"/>
      </rPr>
      <t xml:space="preserve">
</t>
    </r>
  </si>
  <si>
    <r>
      <t xml:space="preserve">В читальном зале исследователь может сделать запрос заранее в онлайн режиме и получить дела в читальном зале указанный срок: </t>
    </r>
    <r>
      <rPr>
        <sz val="11"/>
        <color theme="1"/>
        <rFont val="Sylfaen"/>
        <family val="1"/>
        <charset val="204"/>
      </rPr>
      <t>a) Возможно – 1
b) Невозможно – 0</t>
    </r>
    <r>
      <rPr>
        <b/>
        <sz val="11"/>
        <color theme="1"/>
        <rFont val="Sylfaen"/>
        <family val="1"/>
        <charset val="204"/>
      </rPr>
      <t xml:space="preserve">
</t>
    </r>
  </si>
  <si>
    <r>
      <rPr>
        <b/>
        <sz val="11"/>
        <color theme="1"/>
        <rFont val="Sylfaen"/>
        <family val="1"/>
        <charset val="204"/>
      </rPr>
      <t>В читальном зале стоимость копии одной страницы архивного документа составляет (в стандартный срок)</t>
    </r>
    <r>
      <rPr>
        <sz val="11"/>
        <color theme="1"/>
        <rFont val="Sylfaen"/>
        <family val="1"/>
        <charset val="204"/>
      </rPr>
      <t xml:space="preserve">: a) 0%-0.01% от средней заработной платы в стране - 1
b) 0.1%-0.2% от средней заработной платы в стране - 0.75
c)  0.2% и более от средней заработной платы в стране - 0.25 
</t>
    </r>
  </si>
  <si>
    <r>
      <rPr>
        <b/>
        <sz val="11"/>
        <color theme="1"/>
        <rFont val="Sylfaen"/>
        <family val="1"/>
        <charset val="204"/>
      </rPr>
      <t>В читальном зале стоимость копии одной фотографии составляет (в стандартный срок)</t>
    </r>
    <r>
      <rPr>
        <sz val="11"/>
        <color theme="1"/>
        <rFont val="Sylfaen"/>
        <family val="1"/>
        <charset val="204"/>
      </rPr>
      <t xml:space="preserve">: a) 0%-0.05% от средней заработной платы в стране - 1
b) 0.5%-1.5% средней заработной платы в стране - 0.75
c) 1.5% и более от средней заработной платы в стране - 0.25
</t>
    </r>
  </si>
  <si>
    <r>
      <t xml:space="preserve">При платных услугах читального зала Архива льготами, установленными законом и подзаконным актом, пользуются: </t>
    </r>
    <r>
      <rPr>
        <sz val="11"/>
        <color theme="1"/>
        <rFont val="Sylfaen"/>
        <family val="1"/>
        <charset val="204"/>
      </rPr>
      <t xml:space="preserve">1) Лица с ограниченными возможностями;
2)  Ветераны войны и лица, приравненные к ним;
3) Реабилитированные жертвы репрессий;
4) Внутренне (вынужденно) перемещенные лица;
5)  Социально незащищенные; 
6)  Ученики; 
7)  Студенты;
8)  Пенсионеры;
9)  Лица с научной степенью. </t>
    </r>
    <r>
      <rPr>
        <b/>
        <sz val="11"/>
        <color theme="1"/>
        <rFont val="Sylfaen"/>
        <family val="1"/>
        <charset val="204"/>
      </rPr>
      <t xml:space="preserve">
</t>
    </r>
    <r>
      <rPr>
        <sz val="11"/>
        <color theme="1"/>
        <rFont val="Sylfaen"/>
        <family val="1"/>
        <charset val="204"/>
      </rPr>
      <t>a) По закону или подзаконному акту льготы касаются всех 9 категорий - 1
b) По закону или подзаконному акту льготы касаются от 6 до 8 категорий -0.75
c) По закону или подзаконному акту льготы касаются от 4 до 5 категорий -0.5
d) По закону или подзаконному акту льготы касаются от 1 до 3 категорий - 0.25
e) В читальном зале льготы не применяются - 0</t>
    </r>
    <r>
      <rPr>
        <b/>
        <sz val="11"/>
        <color theme="1"/>
        <rFont val="Sylfaen"/>
        <family val="1"/>
        <charset val="204"/>
      </rPr>
      <t xml:space="preserve">
</t>
    </r>
  </si>
  <si>
    <r>
      <t xml:space="preserve">Льготами, установленными законом или подзаконным актом, применяемыми при платных услугах, пользуются как свои граждане, так и граждане других государств: </t>
    </r>
    <r>
      <rPr>
        <sz val="11"/>
        <color theme="1"/>
        <rFont val="Sylfaen"/>
        <family val="1"/>
        <charset val="204"/>
      </rPr>
      <t xml:space="preserve">a) В равной степени - 1
b) Граждане других государств с ограниченными возможностями; лица, имеющие студенческое удостоверение или имеющие ученую степень - 0.75
c) Лица, имеющие временное разрешение на работу или временный вид на жительство - 0.5
d) Граждане других стран не пользуются льготами - 0 </t>
    </r>
    <r>
      <rPr>
        <b/>
        <sz val="11"/>
        <color theme="1"/>
        <rFont val="Sylfaen"/>
        <family val="1"/>
        <charset val="204"/>
      </rPr>
      <t xml:space="preserve">
</t>
    </r>
  </si>
  <si>
    <r>
      <t xml:space="preserve">В читальном зале архива можно пользоваться стационарными компьютерами: </t>
    </r>
    <r>
      <rPr>
        <sz val="11"/>
        <color theme="1"/>
        <rFont val="Sylfaen"/>
        <family val="1"/>
        <charset val="204"/>
      </rPr>
      <t>a) Возможно - 1
b) Невозможно - 0</t>
    </r>
  </si>
  <si>
    <r>
      <t xml:space="preserve">В читальном зале архива можно пользоваться собственными электронными устройствами для обработки и хранения информации (компьютеры, планшеты, флэш-карты, внешние диски): </t>
    </r>
    <r>
      <rPr>
        <sz val="11"/>
        <color theme="1"/>
        <rFont val="Sylfaen"/>
        <family val="1"/>
        <charset val="204"/>
      </rPr>
      <t>a) Возможно - 1
b) Невозможно - 0</t>
    </r>
  </si>
  <si>
    <r>
      <t xml:space="preserve">В читальном зале Архива есть доступ в интернет: </t>
    </r>
    <r>
      <rPr>
        <sz val="11"/>
        <color theme="1"/>
        <rFont val="Sylfaen"/>
        <family val="1"/>
        <charset val="204"/>
      </rPr>
      <t>a) Есть доступ - 1
b) Нет доступа – 0</t>
    </r>
    <r>
      <rPr>
        <b/>
        <sz val="11"/>
        <color theme="1"/>
        <rFont val="Sylfaen"/>
        <family val="1"/>
        <charset val="204"/>
      </rPr>
      <t xml:space="preserve">
</t>
    </r>
  </si>
  <si>
    <r>
      <t>В случае, если в Архиве хранится коллекция микрофильмов, Архив также предоставляет в читальном зале устройство для их просмотра</t>
    </r>
    <r>
      <rPr>
        <sz val="11"/>
        <color theme="1"/>
        <rFont val="Sylfaen"/>
        <family val="1"/>
        <charset val="204"/>
      </rPr>
      <t xml:space="preserve">: a) Предоставляет – 1
b) В Архиве хранятся микрофильмы, но Архив не предоставляет устройства для их просмотра – 0
</t>
    </r>
  </si>
  <si>
    <r>
      <t xml:space="preserve">Условия работы с микрофильмами в читальном зале: </t>
    </r>
    <r>
      <rPr>
        <sz val="11"/>
        <color theme="1"/>
        <rFont val="Sylfaen"/>
        <family val="1"/>
        <charset val="204"/>
      </rPr>
      <t>1) Архив предлагает возможность бесплатно сохранять дела, записанные на микрофильмы, в формате PDF;
2) Архив разрешает фотографировать дела, записанные на микрофильм, с экрана;
3) Архив разрешает за плату распечатывать дела, сохраненные на микрофильмах.</t>
    </r>
    <r>
      <rPr>
        <b/>
        <sz val="11"/>
        <color theme="1"/>
        <rFont val="Sylfaen"/>
        <family val="1"/>
        <charset val="204"/>
      </rPr>
      <t xml:space="preserve"> 
</t>
    </r>
    <r>
      <rPr>
        <sz val="11"/>
        <color theme="1"/>
        <rFont val="Sylfaen"/>
        <family val="1"/>
        <charset val="204"/>
      </rPr>
      <t>a) Архив предлагает все 3 услуги – 1
b) Архив предлагает 1 или 2 из перечисленных услуг (обязательно включая услугу № 1) – 0.75
c)  Архив предлагает услуги как № 2, так и № 3 – 0.5
d) Архив предлагает услугу только № 2 или только № 3 – 0.25
e) Архив не предлагает ни одной их вышеперечисленных услуг - 0</t>
    </r>
    <r>
      <rPr>
        <b/>
        <sz val="11"/>
        <color theme="1"/>
        <rFont val="Sylfaen"/>
        <family val="1"/>
        <charset val="204"/>
      </rPr>
      <t xml:space="preserve">
</t>
    </r>
  </si>
  <si>
    <r>
      <t xml:space="preserve">В читальном зале Архива разрешено пользоваться собственными техническими устройствами для </t>
    </r>
    <r>
      <rPr>
        <sz val="11"/>
        <color theme="1"/>
        <rFont val="Sylfaen"/>
        <family val="1"/>
        <charset val="204"/>
      </rPr>
      <t xml:space="preserve"> </t>
    </r>
    <r>
      <rPr>
        <b/>
        <sz val="11"/>
        <color theme="1"/>
        <rFont val="Sylfaen"/>
        <family val="1"/>
        <charset val="204"/>
      </rPr>
      <t xml:space="preserve">копирования (мобильным телефоном, фотоаппаратом, портативным сканером): </t>
    </r>
    <r>
      <rPr>
        <sz val="11"/>
        <color theme="1"/>
        <rFont val="Sylfaen"/>
        <family val="1"/>
        <charset val="204"/>
      </rPr>
      <t>a) Разрешено безвозмездно - 1
b) Разрешено, но требуется оплата – 0.25
c) Фотографирование документов собственными средствами запрещено – 0</t>
    </r>
    <r>
      <rPr>
        <b/>
        <sz val="11"/>
        <color theme="1"/>
        <rFont val="Sylfaen"/>
        <family val="1"/>
        <charset val="204"/>
      </rPr>
      <t xml:space="preserve">
</t>
    </r>
  </si>
  <si>
    <r>
      <t xml:space="preserve">Время ожидания после заказа сканированных копий: </t>
    </r>
    <r>
      <rPr>
        <sz val="11"/>
        <color theme="1"/>
        <rFont val="Sylfaen"/>
        <family val="1"/>
        <charset val="204"/>
      </rPr>
      <t xml:space="preserve">a) 0-24 часа - 1
b) 1-2 дня - 0.75
c) 3-5 дней - 0.5
d) 5 рабочих дней или больше – 0.25
</t>
    </r>
  </si>
  <si>
    <r>
      <t xml:space="preserve">Число сканированных страниц архивного документа, которое исследователь может заказать за 1 раз: </t>
    </r>
    <r>
      <rPr>
        <sz val="11"/>
        <color theme="1"/>
        <rFont val="Sylfaen"/>
        <family val="1"/>
        <charset val="204"/>
      </rPr>
      <t>a) Без ограничений (по договоренности, в допустимых пределах) - 1
b) 51-100 страниц – 0.75
c) 21-50 страниц - 0.5
d) 1-20 страниц - 0.25</t>
    </r>
    <r>
      <rPr>
        <b/>
        <sz val="11"/>
        <color theme="1"/>
        <rFont val="Sylfaen"/>
        <family val="1"/>
        <charset val="204"/>
      </rPr>
      <t xml:space="preserve">
</t>
    </r>
  </si>
  <si>
    <r>
      <t xml:space="preserve">В читальном зале архива в случае не выдачи дела, архивного документа при наличии повреждения: </t>
    </r>
    <r>
      <rPr>
        <sz val="11"/>
        <color theme="1"/>
        <rFont val="Sylfaen"/>
        <family val="1"/>
        <charset val="204"/>
      </rPr>
      <t>a) Сотрудник архива предлагает исследователю отсканировать документ и ознакомиться с ним в электронной форме - 1
b) Сотрудник архива вписывает документ в список «документов для реставрации» и информирует исследователя о приблизительной дате восстановления\ реставрации документа – 0.75
c) Дополнительные разъяснения о состоянии повреждения, качестве и времени предположительной реставрации не делаются – 0</t>
    </r>
    <r>
      <rPr>
        <b/>
        <sz val="11"/>
        <color theme="1"/>
        <rFont val="Sylfaen"/>
        <family val="1"/>
        <charset val="204"/>
      </rPr>
      <t xml:space="preserve">
</t>
    </r>
  </si>
  <si>
    <r>
      <t xml:space="preserve">В архиве есть список отдельных дел поврежденных фондов и исследователям заранее сообщается о невозможности их выдачи: </t>
    </r>
    <r>
      <rPr>
        <sz val="11"/>
        <color theme="1"/>
        <rFont val="Sylfaen"/>
        <family val="1"/>
        <charset val="204"/>
      </rPr>
      <t>a) Есть список, который предоставляется исследователям – 1
b) Есть список, но исследователям его не предоставляют - 0.5
c) В архиве нет такого списка – 0</t>
    </r>
    <r>
      <rPr>
        <b/>
        <sz val="11"/>
        <color theme="1"/>
        <rFont val="Sylfaen"/>
        <family val="1"/>
        <charset val="204"/>
      </rPr>
      <t xml:space="preserve">
</t>
    </r>
  </si>
  <si>
    <r>
      <t xml:space="preserve">Период времени, определенный подзаконным актом для реставрации поврежденных архивных документов или дел: </t>
    </r>
    <r>
      <rPr>
        <sz val="11"/>
        <color theme="1"/>
        <rFont val="Sylfaen"/>
        <family val="1"/>
        <charset val="204"/>
      </rPr>
      <t>a) 1 год или меньше - 1
b) Больше 1 года - 0.5
c) Не определен – 0</t>
    </r>
    <r>
      <rPr>
        <b/>
        <sz val="11"/>
        <color theme="1"/>
        <rFont val="Sylfaen"/>
        <family val="1"/>
        <charset val="204"/>
      </rPr>
      <t xml:space="preserve">
</t>
    </r>
  </si>
  <si>
    <r>
      <t xml:space="preserve">При отсутствии физической возможности посещения Архива, лицо может нанять исследователя и заказать исследование: </t>
    </r>
    <r>
      <rPr>
        <sz val="11"/>
        <color theme="1"/>
        <rFont val="Sylfaen"/>
        <family val="1"/>
        <charset val="204"/>
      </rPr>
      <t>a) В архиве есть свои исследователи или же архив может предоставить контакты частных исследователей - 1 
b) Архив не предоставляет такую услугу – 0</t>
    </r>
    <r>
      <rPr>
        <b/>
        <sz val="11"/>
        <color theme="1"/>
        <rFont val="Sylfaen"/>
        <family val="1"/>
        <charset val="204"/>
      </rPr>
      <t xml:space="preserve">
</t>
    </r>
  </si>
  <si>
    <r>
      <t xml:space="preserve">В случае положительного ответа на заданный выше (№ 3.35) вопрос: </t>
    </r>
    <r>
      <rPr>
        <sz val="11"/>
        <color theme="1"/>
        <rFont val="Sylfaen"/>
        <family val="1"/>
        <charset val="204"/>
      </rPr>
      <t>a) Заинтересованное лицо может выбрать исследователя по своему усмотрению и направить его в Архив – 1
b) Для исполнения подобной работы Архив допускает только исследователей, выбранных по своему усмотрению – 0.25</t>
    </r>
    <r>
      <rPr>
        <b/>
        <sz val="11"/>
        <color theme="1"/>
        <rFont val="Sylfaen"/>
        <family val="1"/>
        <charset val="204"/>
      </rPr>
      <t xml:space="preserve">
</t>
    </r>
  </si>
  <si>
    <r>
      <t xml:space="preserve">Права и условия публикации: </t>
    </r>
    <r>
      <rPr>
        <sz val="11"/>
        <color theme="1"/>
        <rFont val="Sylfaen"/>
        <family val="1"/>
        <charset val="204"/>
      </rPr>
      <t>a) Публикация архивных документов свободна и ответственность за применения архивного материала несет сам автор - 1
b) Публикация архивных документов должна быть согласована с архивом – 0.25</t>
    </r>
    <r>
      <rPr>
        <b/>
        <sz val="11"/>
        <color theme="1"/>
        <rFont val="Sylfaen"/>
        <family val="1"/>
        <charset val="204"/>
      </rPr>
      <t xml:space="preserve">
</t>
    </r>
  </si>
  <si>
    <t>2.10</t>
  </si>
  <si>
    <t>Количество баллов, относящихся к текущему архиву</t>
  </si>
  <si>
    <t xml:space="preserve">Максимальное количество баллов для всех контрольных групп индикаторов </t>
  </si>
  <si>
    <t>Максимальное Количество баллов, относящихся к текущему архиву</t>
  </si>
  <si>
    <t xml:space="preserve">Закон "О Национальном архивном фонде и архивах", срок засекречивания этих сведений приближается к длительности человеческой жизни и устанавливается по соглашению сторон при передачи дел в архив не более чем на 70 лет со времен передачи в архива. </t>
  </si>
  <si>
    <t>Закон "О национальном архивном фонде и архивах", Статья 16. Ограничения в пользовании документами Национального архивного фонда, #3. Использование архивных документов, на которые сохраняется право собственников устанавливать ограничение доступа, возможно только с их согласия или согласия их правопреемников (наследников).</t>
  </si>
  <si>
    <t>Закон "О национальном архивном фонде и архивах", Статья 16. Ограничения в пользовании документами Национального архивного фонда 3. Использование архивных документов, на которые сохраняется право собственников устанавливать ограничение доступа, возможно только с их согласия или согласия их правопреемников (наследников).</t>
  </si>
  <si>
    <t xml:space="preserve">Закон "О Национальном архивном фонде и архивах", Статья 25. Право доступа в архивы иностранцев и лиц без гражданства: 1. Иностранцы и лица без гражданства пользуются архивными документами на тех же основаниях, что и граждане Республики Казахстан. </t>
  </si>
  <si>
    <t>В Законе "О Национальном архивном фонде и архивах" и в "Правиле работы исследователей в читальных залах государственных архивов Республики Казахстан" всем исследователям предоставляет равный допуск в читальный зал.</t>
  </si>
  <si>
    <t>"Правила работы исследователей в читальных залах государственных архивов Республики Казахстан" от 2 октября 2000 г., пункт 2. Порядок оформления исследователей, 2.1. Разрешение на доступ к архивным фондам и документам и работу читальном зале государственного архива казахстанским исследователям предоставляется руководством соответствующего архива, а иным лицам - Комитетом по управлению архивами и документаций или же уполномоченным органом по управлению архивным делом.</t>
  </si>
  <si>
    <t>"Правила работы исследователей в читальных залах государственных архивов Республики Казахстан" от 2 октября 2000 г., 3.Порядок доступа исследователей к архивным фондам и документам. 3.1. Государственный архив на бесплатной основе предоставляет исследователю доступ к архивным фондам и документам по запрашиваемой теме, научно-справочному аппарату и справочно-информационным изданиям, а также соответствующим техническим средствам для их просмотра и прочтения.</t>
  </si>
  <si>
    <t>Определены в Законе "О Национальном архивном фонде и архивов" и в Правилах приема, хранения, учета и использования документов Национального архивного фонда и других архивных документов ведомственными и частными архивами (Утверждены приказом Министра культуры и спорта Республики Казахстан от 22 декабря 2014 года).</t>
  </si>
  <si>
    <t>Правила приема, хранения, учета и использования документов Национального архивного фонда и других архивных документов ведомственными и частными архивами (Утверждены приказом Министра культуры и спорта Республики Казахстан от 22 декабря 2014 года), 317. К архивным документам ограниченного доступа относятся: ...3) архивные документы, собственники или владельцы которых, передавая их в архив, установили условия доступа к ним и их использования. Доступ пользователя к таким документам, базам данных и их использование осуществляется с учетом ограничений, установленных законодательством Республики Казахстан, и условий, которые установили собственники или владельцы архивных документов при их передаче в архив. Доступ пользователя к указанным документам, а также их использование осуществляются в исключительных случаях с письменного разрешения руководителя организации. Если руководитель организации дал  письменного разрешения на доступ персональной информации, она должна отвечать вместе с лицом, использующим незаконно эти документы.</t>
  </si>
  <si>
    <t xml:space="preserve">Законом запрет не оговаривается, на практике пока не было случаев повторного засекречивания. </t>
  </si>
  <si>
    <t>Законом запрет не оговаривается, на практике пока не были случаи повторного засекречивания. Но, могут по закону, если это необходимо для защиты основных прав, свобод и законных интересов человека, а также для восстановления нарушенных прав и препятствия причинению вреда здоровью и безопасности человека.</t>
  </si>
  <si>
    <t>Правила приема, хранения, учета и использования документов Национального архивного фонда и других архивных документов ведомственными и частными архивами (Утверждены приказом Министра культуры и спорта Республики Казахстан от 22 декабря 2014 года), Параграф 5. Порядок проведения экспертизы ценности научно-технической документации. ....Перечень составляется не реже одного раза в пять лет. Комиссия по экспертизе ценности документов(ЭПК или ЭПЦ). Параграф 5. Порядок проведения наличия и состояния архивных документов. 142. Проверка наличия и состояния архивных документов проводится не реже, чем один раз в 5 лет, а также перед передачей их на хранение в государственный архив.</t>
  </si>
  <si>
    <t>Закон "О государственных секретах", 15 марта 1999 г. Статья 20. Порядок и сроки засекречивания сведений и их носителей. 3.Срок засекречивания сведений, составляющих государственные секреты, не должен превышать тридцать лет. В исключительных случаях этот срок продлевается по заключению уполномоченного государственного органа по защите государственных секретов.</t>
  </si>
  <si>
    <t>Закон "О государственных секретах", 15 марта 1999 г. Статья 17. Сведения, не подлежащие засекречиванию 1. Не подлежат засекречиванию сведения о: ...11) массовых репрессиях по политическим, социальным и другим мотивам, в том числе находящиеся в архивах, за исключением сведений, предусмотренных статьей 14 настоящего Закона.</t>
  </si>
  <si>
    <t>Закон "О национальном архивном фонде и архивах", ...Статья 15. Гарантии прав и интересов физических и юридических лиц в использовании документов Национального архивного фонда ...2.Документы, находящиеся в государственных архивах Республики Казахстан и их филиалах, а также информационная система к ним открываются для общественного пользования через год после их поступления в государственные архивы и филиалы. ...4. Физические и юридические лица Республики Казахстан имеют право бесплатно пользоваться открытыми для использования документами Национального архивного фонда, хранящимися в государственных и ведомственных архивах и их филиалах. Пример: «В этом архиве хранятся и секретные фонды. Согласно приказу Народного Комиссариата Внутренних Дел «О мерах по улучшению управления лагерями для военнопленных НКВД» от 24 февраля 1943 года в Казахстане было создано Управление лагерями для военнопленных. Анализ архива создает возможность для допущения предположения о том, что документы этого учреждения находились в фонде 1390с «Отдел военнопленных» Центрального Государственного Архива Республики Казахстан. Однако, в настоящее время в архиве сведения об этом фонде отсутствуют. В архивном путеводителе не указаны ни номера этого фонда, ни сведения о нем. По нашему мнению, либо этот фонд не был рассекречен, либо передан в спецархивы силовых органов.»</t>
  </si>
  <si>
    <t>Правила приема, хранения, учета и использования документов Национального архивного фонда и других архивных документов ведомственными и частными архивами (Утверждены приказом Министра культуры и спорта Республики Казахстан от 22 декабря 2014 года), ...Параграф 8. Порядок исполнения запросов пользователей ...3) на запросы социально-правового характера. К ним относятся запросы о подтверждении трудового стажа и размера заработной платы, возраста, составе семьи, образовании, награждении, перечислении пенсионных взносов и социальных отчислений, присвоении ученых степеней и званий, о несчастных случаях, нахождении на излечении, эвакуации, применений репрессий, о реабилитации, службы в воинских частях и формированиях, проживании в зонах экологического бедствия, пребывании в местах лишения свободы, об актах гражданского состояния предоставляет только лицу, о котором запрашивается информация, его законному представителю или родственнику.</t>
  </si>
  <si>
    <t>Правила приема, хранения, учета и использования документов Национального архивного фонда и других архивных документов ведомственными и частными архивами (Утверждены приказом Министра культуры и спорта Республики Казахстан от 22 декабря 2014 года), ...347. Архив организации предоставляет пользователям для использования в читальном зале открытые документы, учтенные и прошедшие научно-техническую обработку, имеющие справочники и другие поисковые средства. Неучтенные и необработанные документы пользователям для работы в читальном зале не выдаются. 348. Отказ или отсрочка в выдаче документов осуществляется в случаях: 1) их плохого физического состояния; 2) ограничений на использование, установленных законодательством Республики Казахстан или фондообразователем при передаче документов на хранение; Если фонды системы репрессивных органов считается открытыми документами - доступные.</t>
  </si>
  <si>
    <t>Не указано ни в законе, ни в подзаконных актах.</t>
  </si>
  <si>
    <t>Закон "О национальном архивном фонде и архивах" ...8. Передача государству права собственности на документы физических и негосударственных юридических лиц производится по соглашению сторон. Физические лица могут устанавливать срок ограничения доступа к ним не более чем на 70 лет с момента передачи в архив.</t>
  </si>
  <si>
    <t>Страна: Казахстан</t>
  </si>
  <si>
    <t>Оценщик: Арайлым Мусагалиева, доктор исторических наук, профессор</t>
  </si>
  <si>
    <t>Закон "О персональных данных и их защите"  3. Действие настоящего Закона не распространяется на отношения, возникающие при: ...2) формировании, хранении и использовании документов Национального архивного фонда Республики Казахстан и других архивных документов, содержащих персональные данные, в соответствиис законодательством Республики Казахстан о Национальном архивном фонде и архивах; Национальный архивный фонд - совокупность всех архивов, архивных фондов и коллекций, документальных памятников, документов, имеющих особое историческое, научное, социальное, экономическое, политическое или культурное значение, признанных в установленном законом порядке национальной ценностью (Закон "О национальном архивном фонде и архивах"). В том числе, и специальные архивы и фонды репрессивных органов.</t>
  </si>
  <si>
    <t>нет ответа</t>
  </si>
  <si>
    <t>В Законе "О Национальном архивном фонде и архивах" и в "Правила приема, хранения, учета и использования документов Национального архивного фонда и других архивных документов ведомственными и частными архивами (Утверждены приказом Министра культуры и спорта Республики Казахстан от 22 декабря 2014 года) – предусмотрено.</t>
  </si>
  <si>
    <t>"О внесении изменений в приказ Министра культуры и спорта Республики Казахстан от 17 апреля 2015 года № 138, "Об утверждении стандартов государственных услуг в области архивного дела" 2. Порядок оказания государственной услуги ...4. Сроки оказания государственной услуги: 1) с момента сдачи документов услугодателю, в Государственную корпорацию, а также при обращении на портал результат оказания государственной услуги выдается в течение 15 (пятнадцати) календарных дней.</t>
  </si>
  <si>
    <t>"Правила приема, хранения, учета и использования документов Национального архивного фонда и других архивных документов ведомственными и частными архивами (Утверждены приказом Министра культуры и спорта Республики Казахстан от 22 декабря 2014 года), ..Исполнение такого запроса осуществляется на безвозмездной основе.</t>
  </si>
  <si>
    <t>Закон "О Национальном архивном фонде и архивах", ...Статья 25. Право доступа в архивы иностранцев и лиц без гражданства 1. Иностранцы и лица без гражданства пользуются архивными документами на тех же основаниях, что и граждане Республики Казахстан. Цены архивных услуг - так же.</t>
  </si>
  <si>
    <t>"Правила приема, хранения, учета и использования документов Национального архивного фонда и других архивных документов ведомственными и частными архивами (Утверждены приказом Министра культуры и спорта Республики Казахстан от 22 декабря 2014 года), 324. При поступлении в архив интернет-обращения (запроса) пользователя с указанием адреса электронной почты и/или почтового адреса, ему направляется уведомление о приеме обращения (запроса) к рассмотрению или мотивированный отказ в рассмотрении. Принятое к рассмотрению обращение (запрос) распечатывается и в дальнейшем работа с ним ведется в установленном порядке.</t>
  </si>
  <si>
    <t>Правила работы исследователей в читальных залах государственных архивов Республики Казахстан от 2 октября 2000 г. 2.1. Разрешение на доступ к архивным фондам и документам и работу в читальном зале государственного архива казахстанским исследователям предоставляется руководством соответствующего архива, а иным лицам – Комитетом по управлению архивами и документацией или же уполномоченным органом по управлению архивным делом.</t>
  </si>
  <si>
    <t>Правила работы исследователей в читальных залах государственных архивов Республики Казахстан от 2 октября 2000 г. 3.7. Выдача заказанных материалов проводится в соответствии с оформленным в установленным порядке заказом (Приложение 3) в течение суток с момента его подачи.</t>
  </si>
  <si>
    <t>Правила работы исследователей в читальных залах государственных архивов Республики Казахстан от 2 октября 2000 г. 1.4. Распорядок работы читальных залов устанавливается с учетом интересов исследователей согласно графику работы государственных архивов.</t>
  </si>
  <si>
    <t>Есть, в печатной и электронной форме.</t>
  </si>
  <si>
    <t>Правила работы исследователей в читальных залах государственных архивов Республики Казахстан от 2 октября 2000 г. 2) при посещении читального зала расписываться в книге посещений.</t>
  </si>
  <si>
    <t>Правила работы исследователей в читальных залах государственных архивов Республики Казахстан от 2 октября 2000 г. ...5. Права и обязанности исследователей ...2) обращаться к научно-справочному аппарату, автоматизированным архивным системам поиска; ...3.7. Выдача заказанных материалов проводится в соответствии с оформленным в установленным порядке заказом (Приложение 3) в течение суток с момента его подачи.</t>
  </si>
  <si>
    <t>Правила работы исследователей в читальных залах государственных архивов Республики Казахстан от 2 октября 2000 г. Параграф 9. Порядок выдачи дел в читальный зал и во временное пользование 345. В целях создания условий для работы пользователей в архиве организации создается читальный зал (просмотровый зал, компьютерный зал, помещение для прослушивания фонодокументов), оборудованный соответствующими техническими средствами для работы с микрокопиями, электронными, аудиовизуальными и научно-техническими документами.</t>
  </si>
  <si>
    <t>Правила работы исследователей в читальных залах государственных архивов Республики Казахстан от 2 октября 2000 г. ...4.6. при отсутствии в архиве необходимой техники копирование документов может производиться силами заинтересованных организаций в помещении государственного архива или в других учреждениях под контролем представителя архива. Негативы фотокопий и микрофильмов безвозмездно поступают в распоряжение архива, предоставившего документы. На практике можно получить уже отсканированные документы.</t>
  </si>
  <si>
    <t>Правила работы исследователей в читальных залах государственных архивов Республики Казахстан от 2 октября 2000 г. ...3.7. Выдача заказанных материалов проводится в соответствии с оформленным в установленным порядке заказом (Приложение 3) в течение суток с момента его подачи.</t>
  </si>
  <si>
    <t>Правила работы исследователей в читальных залах государственных архивов Республики Казахстан от 2 октября 2000 г. ...3.8. Количество выдаваемых исследователю материалов в вдень составляет 3 описи и от 7 до 10 дел; 5 описей и от 15 до 20 дел иногородним исследователям, находящимся в командировке сроком до 1 месяца.</t>
  </si>
  <si>
    <t>Все будет в установленном порядке.</t>
  </si>
  <si>
    <t>В архивах нет запроса в онлайн режиме.</t>
  </si>
  <si>
    <t>В данное время в архивах копии делают бесплатно.</t>
  </si>
  <si>
    <t>Правила работы исследователей в читальных залах государственных архивов Республики Казахстан от 2 октября 2000 г. 4. Копирование архивных документов 4.1. Государственные архивы, по возможности, оказывают услуги по копированию документов, выявленных исследователем в процессе работы над темой в читальном зале. В данное время в архивах копии делают бесплатно.</t>
  </si>
  <si>
    <t>В данное время в архивах  Копирование и разные запросы  бесплатные.</t>
  </si>
  <si>
    <t>Правила работы исследователей в читальных залах государственных архивов Республики Казахстан от 2 октября 2000 г. 2) при посещении читального зала расписываться в книге посещений, не вносить в читальный зал портфели, сумки, свертки, а также печатные материалы, технический средства (диктофон, фотоаппарат, кинокамера, сканер, копировальная техника), кроме случаев согласованных с руководством архива.</t>
  </si>
  <si>
    <t>Правила работы исследователей в читальных залах государственных архивов Республики Казахстан от 2 октября 2000 г. Максимальный объем одного заказа определяется государственным архивом, исходя из технических возможностей копировальной техники, но не должен превышать 500 листов архивных документов в течение одного года, а для иногородних и иностранных исследователей – за период командировки.</t>
  </si>
  <si>
    <t>В законе не написано.</t>
  </si>
  <si>
    <t>Правила работы исследователей в читальных залах государственных архивов Республики Казахстан от 2 октября 2000 г. ...5.2. Исследователь обязан: 5) при использовании архивных документов в научных трудах и публикациях указать название архива, номера фондов, описей, дел, листов.</t>
  </si>
  <si>
    <t>Правила комплектования, хранения, учета и использования документов Национального архивного фонда, других архивных документов государственными и специальными государственными архивами (Утверждены приказом Министра культуры и спорта Республики Казахстан от 22 декабря 2014 года),  441. Архив предоставляет пользователю открытые документы Национального архивного фонда и другие архивные документы, а также справочно-поисковые средства (научно-справочный аппарат) к ним и издания библиотечного (справочно-информационного) фонда.</t>
  </si>
  <si>
    <t xml:space="preserve">Об этом в Законе не написано.
Ответ: a)
</t>
  </si>
  <si>
    <t>Правила комплектования, хранения, учета и использования документов Национального архивного фонда, других архивных документов государственными и специальными государственными архивами (Утверждены приказом Министра культуры и спорта Республики Казахстан от 22 декабря 2014 года), -нет разницы допуска.</t>
  </si>
  <si>
    <t>Правила комплектования, хранения, учета и использования документов Национального архивного фонда, других архивных документов государственными и специальными государственными архивами (Утверждены приказом Министра культуры и спорта Республики Казахстан от 22 декабря 2014 года),...Параграф 6. Порядок предоставления доступа пользователей к архивным документам. ...441. Архив предоставляет пользователю открытые документы Национального архивного фонда и другие архивные документы, а также справочно-поисковые средства (научно-справочный аппарат) к ним и издания библиотечного (справочно-информационного) фонда.</t>
  </si>
  <si>
    <t>Правила комплектования, хранения, учета и использования документов Национального архивного фонда, других архивных документов государственными и специальными государственными архивами (Утверждены приказом Министра культуры и спорта Республики Казахстан от 22 декабря 2014 года), ...Параграф 11. Порядок подготовки выставок и публикаций архивных документов. ...481. Архив организует подготовку и проведение выставок архивных документов самостоятельно или совместно с другими архивами и организациями.</t>
  </si>
  <si>
    <t>Закон "О Национальном архивном фонде и архивах", Статья 6. Порядок отнесения документов, архивов, архивных фондов и коллекций к составу Национального архивного фонда, установления источников его формирования и пополнения. 1.Отнесение документов, архивов, архивных фондов и коллекций к составу Национального архивного фонда, установление источников его формирования и пополнения, а также исключение их из состава Национального архивного фонда производятся на основании государственной экспертизы ценности документов. ... 4. Не допускается уничтожение документов организаций-источников формирования и пополнения Национального архивного фонда, находящихся: 1) в республиканской собственности, без согласования с уполномоченным органом; Так как, бывшие секретные фонды являлись частью Национального фонда и были в постоянной хранение их уничтожить почти невозможно. Но, во многом случае, не могут. Современные уполномоченные органы не хотят брать себе такой ответственность. Такой случай уже был в Архиве Президента РК. Выдержка из путеводителя Архива Президента РК: "За 2001-2015 гг. Архив расширилсписок источников комплектования-фондообразователей и пополнил хранилища новыми фондами организаций и учреждений современного периода. За это время произошли изменения в составе,содержании и объеме документов Архива. Проведена целевая экспертиза дел 708 фонда - «ЦК Компартии Казахстана», выделенных ранее к уничтожению. В результате были возвращенына государственное хранение документы, отражающие исторически важные события, оформленына них отдельные описи".</t>
  </si>
  <si>
    <t>Закон "О национальном архивном фонде и архивах" ...14) частный архив - учреждение или структурное подразделение негосударственного юридического лица, осуществляющее собирание, хранение, использование документов Национального архивного фонда, а также документов, не вошедших в его состав, или архив физического лица, возникший в результате его деятельности, собирания (приобретения) документов; ...Статья 18-1. Государственный контроль за сохранностью документов,  отнесенных к составу Национального архивного фонда и хранящихся в частных архивах 1.Государственный контроль за сохранностью документов, отнесенных к составу Национального архивного фонда и хранящихся в частных архивах, осуществляется в форме проверки и иных формах.</t>
  </si>
  <si>
    <t>В Законе об этом не написано.</t>
  </si>
  <si>
    <t>Правила комплектования, хранения, учета и использования документов Национального архивного фонда, других архивных документов государственными и специальными государственными архивами (Утверждены приказом Министра культуры и спорта Республики Казахстан от 22 декабря 2014 года), ...Параграф 6. Порядок предоставления доступа пользователей к архивным документам. 443. Архив организации не может ограничивать или определять пользователю условия использования информации, полученной им в результате самостоятельного поиска или предоставленной ему в порядке оказания архивом организации услуг, за исключением случаев, предусмотренных законодательством Республикой Казахстан или оговоренных в договоре архива с пользователем по информационному обслуживанию.</t>
  </si>
  <si>
    <t xml:space="preserve">Правила комплектования, хранения, учета и использования документов Национального архивного фонда, других архивных документов государственными и специальными государственными архивами (Утверждены приказом Министра культуры и спорта Республики Казахстан от 22 декабря 2014 года).
</t>
  </si>
  <si>
    <t>Правила комплектования, хранения, учета и использования документов Национального архивного фонда, других архивных документов государственными и специальными государственными архивами (Утверждены приказом Министра культуры и спорта Республики Казахстан от 22 декабря 2014 года), 454. Запрос социально-правового характера исполняется архивом безвозмездно, в сроки установленные законодательством Республики Казахстан.</t>
  </si>
  <si>
    <t>Правила комплектования, хранения, учета и использования документов Национального архивного фонда, других архивных документов государственными и специальными государственными архивами (Утверждены приказом Министра культуры и спорта Республики Казахстан от 22 декабря 2014 года), ...446.Запросы, поступающие в архивы, подразделяются: 1)на запросы о предоставлении информации по определенной проблеме, теме, событию, факту (тематические запросы). Разновидностью тематических запросов являются биографические запросы, по которым устанавливаются сведения, необходимые для изучения жизни и деятельности конкретных лиц;2)на запросы о предоставлении информации, необходимой для установления родства, родственных связей двух или более лиц, истории семьи, рода (генеалогические запросы); 3) на запросы социально-правового характера. К ним относятся запросы о подтверждении трудового стажа и размера заработной платы, возраста, составе семьи, образовании, награждении,перечислении пенсионных взносов и социальных отчислений, присвоении ученых степеней и званий, о несчастных случаях, нахождении на излечении, эвакуации, применений репрессий, о реабилитации, службы в воинских частях и формированиях, проживании в зонах экологического бедствия, пребывании в местах лишения свободы, об актах гражданского состояния.</t>
  </si>
  <si>
    <t>Правила комплектования, хранения, учета и использования документов Национального архивного фонда, других архивных документов государственными и специальными государственными архивами (Утверждены приказом Министра культуры и спорта Республики Казахстан от 22 декабря 2014 года)</t>
  </si>
  <si>
    <t>http://pravstat.prokuror.kz/rus/taxonomy/term/25</t>
  </si>
  <si>
    <t>Законе об этом не написано, но все архивы имеет веб-сайт на двух языках (государственный язык и русский язык); http://pravstat.prokuror.kz/rus/taxonomy/term/25</t>
  </si>
  <si>
    <t>Архивное законодательство размещено на государственном и русском языке; http://pravstat.prokuror.kz/rus/taxonomy/term/25</t>
  </si>
  <si>
    <t>Представлены на государственном и русском языке; http://pravstat.prokuror.kz/rus/taxonomy/term/25</t>
  </si>
  <si>
    <t>Невозможно получить документы научно-справочного аппарата в онлайн режиме; http://pravstat.prokuror.kz/rus/taxonomy/term/25</t>
  </si>
  <si>
    <t>На вебсайте описи не размещены; http://pravstat.prokuror.kz/rus/taxonomy/term/25</t>
  </si>
  <si>
    <t>Правила комплектования, хранения, учета и использования документов Национального архивного фонда, других архивных документов государственными и специальными государственными архивами (Утверждены приказом Министра культуры и спорта Республики Казахстан от 22 декабря 2014 года), ...324. При поступлении в архив интернет-обращения (запроса) пользователя с указанием адреса электронной почты и/или почтового адреса, ему направляется уведомление о приеме обращения (запроса) к рассмотрению или мотивированный отказ в рассмотрении. Принятое к рассмотрению обращение (запрос) распечатывается и в дальнейшем работа с ним ведется в установленном порядке. http://pravstat.prokuror.kz/rus/taxonomy/term/25</t>
  </si>
  <si>
    <t>В Законе об этом не написано; http://pravstat.prokuror.kz/rus/taxonomy/term/25</t>
  </si>
  <si>
    <t>Правила комплектования, хранения, учета и использования документов Национального архивного фонда, других архивных документов государственными и специальными государственными архивами (Утверждены приказом Министра культуры и спорта Республики Казахстан от 22 декабря 2014 года), ... 474. Порядок работы пользователей с архивными документами в читальном зале архива, определяются регламентом работы пользователей читального зала архива утверждаемым руководителем архива. Архив ознакамливает пользователей с этим регламентом. Исходя из конкретных возможностей обслуживания пользователей, архив может устанавливать очередность и время посещения ими читального зала.</t>
  </si>
  <si>
    <t>Правила работы исследователей в читальных залах государственных архивов Республики Казахстан от 2 октября 2000 г. 1.4. Распорядок работы читальных залов устанавливается с учетом интересов исследователей согласно графику работы государственных архивов. Один день в месяц санитарный день, в субботу архив не работает.</t>
  </si>
  <si>
    <t>Доступна.</t>
  </si>
  <si>
    <t xml:space="preserve">Правила работы исследователей в читальных залах государственных архивов Республики Казахстан от 2 октября 2000 г. Порядок доступа исследователей к архивным фондам и документам
3.1.Государственный архив на бесплатной основе предоставляет исследователю доступ к архивным фондам и документам по запрашиваемой теме, научно-справочному аппарату и справочно-информационным изданиям, а также соответствующим техническим средствам для их просмотра и прочтения.
</t>
  </si>
  <si>
    <t>Нет доступа.</t>
  </si>
  <si>
    <t xml:space="preserve">Правила комплектования, хранения, учета и использования документов
Национального архивного фонда, других архивных документов государственными и специальными государственными архивами
(Утверждены приказом Министра культуры и спорта Республики Казахстан от 22 декабря 2014 года), ...476. По заказам пользователей, с учетом технических возможностей архива, изготавливаются копии архивных документов - ксерокопии, микрокопии, фотоотпечатки, кинокопии, видеокопии, копии фонодокументов, а также копии на электронных носителях.
</t>
  </si>
  <si>
    <t xml:space="preserve">Правила работы исследователей в читальных залах государственных архивов
Республики Казахстан от 2 октября 2000 г. ...4.3.Копирование архивных документов производится, как правило, с имеющихся страховых копий. Подлинники уникальных, особо ценных документов и документы с затухающими текстами и физическими повреждениями, при отсутствии страховых копий, подлежат копированию только методами микрофотокопирования. </t>
  </si>
  <si>
    <t xml:space="preserve">Правила работы исследователей в читальных залах государственных архивов
Республики Казахстан от 2 октября 2000 г. 4. Копирование архивных документов ...4.6. при отсутствии в архиве необходимой техники копирование документов может производиться силами заинтересованных организаций в помещении государственного архива или в других учреждениях под контролем представителя архива.
Негативы фотокопий и микрофильмов безвозмездно поступают в распоряжение архива, предоставившего документы.
Но Несмотря на Правила... в спецархивах не разрешено сделать фото.
</t>
  </si>
  <si>
    <t>Правила работы исследователей в читальных залах государственных архивов Республики Казахстан от 2 октября 2000 г. ...4.4. Изготовление копий производится после оплаты пользователем счета в течение двух недель со дня его получения.</t>
  </si>
  <si>
    <t>Правила комплектования, хранения, учета и использования документов
Национального архивного фонда, других архивных документов государственными и специальными государственными архивами
(Утверждены приказом Министра культуры и спорта Республики Казахстан от 22 декабря 2014 года), Не производится копирование документов Национального архивного фонда, находящихся в неудовлетворительном физическом состоянии.</t>
  </si>
  <si>
    <t xml:space="preserve">Правила комплектования, хранения, учета и использования документов
Национального архивного фонда, других архивных документов
государственными и специальными государственными архивами
(Утверждены приказом Министра культуры и спорта Республики Казахстан от 22 декабря 2014 года).
</t>
  </si>
  <si>
    <t>Об этом не написано.</t>
  </si>
  <si>
    <t>Архив: Архив Карагандинского филиала архива Комитета по правовой статистике и специальным учетам Генеральной Прокуратуры Республики Казахстан</t>
  </si>
  <si>
    <t>Соответствующая статья закона (в случае наличия) или ссылка</t>
  </si>
  <si>
    <r>
      <t xml:space="preserve">На веб-сайте Архива описываются типы справочных служб или подобные разъяснения представлены в ответах на часто задаваемые вопросы (т. н. FAQ): </t>
    </r>
    <r>
      <rPr>
        <sz val="11"/>
        <color theme="1"/>
        <rFont val="Sylfaen"/>
        <family val="1"/>
        <charset val="204"/>
      </rPr>
      <t>a) Информация о справочных услугах Архива доступна на государственном языке и на английском или русском языке - 1
b) Информация о справочных услугах Архива доступна только на государственном языке - 0.75
c) Веб-сайт не имеет подобного блока – 0</t>
    </r>
    <r>
      <rPr>
        <b/>
        <sz val="11"/>
        <color theme="1"/>
        <rFont val="Sylfaen"/>
        <family val="1"/>
        <charset val="204"/>
      </rPr>
      <t xml:space="preserve">
</t>
    </r>
  </si>
  <si>
    <r>
      <t xml:space="preserve">На веб-сайте архива в отдельном блоке размешена информация о процедуре доступа исследователя в Архив, о рабочем времени архива и правилах работы: </t>
    </r>
    <r>
      <rPr>
        <sz val="11"/>
        <color theme="1"/>
        <rFont val="Sylfaen"/>
        <family val="1"/>
        <charset val="204"/>
      </rPr>
      <t>a) На государственном языке и на английском или русском языке - 1
b) Только на государственном языке – 0.75
c) Подобные процедуры не разъяснены - 0</t>
    </r>
    <r>
      <rPr>
        <b/>
        <sz val="11"/>
        <color theme="1"/>
        <rFont val="Sylfaen"/>
        <family val="1"/>
        <charset val="204"/>
      </rPr>
      <t xml:space="preserve">
</t>
    </r>
  </si>
  <si>
    <t xml:space="preserve">Закон "О государственных секретах", Статья 23. Порядок рассекречивания носителей информации, составляющей государственные секреты. Руководители государственных архивов Республики Казахстан наделяются полномочиями по рассекречиванию носителей сведений, составляющих государственные секреты Республики Казахстан, находящихся на хранении в закрытых фондах этих архивов, в случае делегирования им таких полномочий организацией - фондообразователем или ее правопреемником. В случае ликвидации организации - фондообразователя и отсутствия ее правопреемника вопрос о порядке рассекречивания носителей сведений, составляющих государственные секреты, рассматривается уполномоченным государственным органом по защите государственных секретов. Персональные данные хранятся в архиве, и о сроке их закрытости решают руководители архивов. Так как эти документы относится документам ограниченным доступа мы обратились этому Закону.  </t>
  </si>
  <si>
    <t>Оценка открытости государственных архивов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</si>
</sst>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Sylfaen"/>
      <family val="1"/>
      <charset val="204"/>
    </font>
    <font>
      <sz val="11"/>
      <color theme="1"/>
      <name val="Sylfaen"/>
      <family val="1"/>
      <charset val="204"/>
    </font>
    <font>
      <sz val="11"/>
      <color rgb="FF333333"/>
      <name val="Sylfaen"/>
      <family val="1"/>
      <charset val="204"/>
    </font>
    <font>
      <sz val="11"/>
      <color rgb="FF000000"/>
      <name val="Sylfaen"/>
      <family val="1"/>
      <charset val="204"/>
    </font>
    <font>
      <u/>
      <sz val="11"/>
      <color theme="10"/>
      <name val="Calibri"/>
      <family val="2"/>
      <scheme val="minor"/>
    </font>
    <font>
      <b/>
      <sz val="11"/>
      <color theme="1"/>
      <name val="Calibri"/>
      <family val="2"/>
      <scheme val="minor"/>
    </font>
    <font>
      <sz val="11"/>
      <color theme="0"/>
      <name val="Calibri"/>
      <family val="2"/>
      <scheme val="minor"/>
    </font>
    <font>
      <sz val="11"/>
      <color theme="0"/>
      <name val="Sylfaen"/>
      <family val="1"/>
      <charset val="204"/>
    </font>
    <font>
      <b/>
      <sz val="11"/>
      <color rgb="FF000000"/>
      <name val="Sylfaen"/>
      <family val="1"/>
      <charset val="204"/>
    </font>
    <font>
      <sz val="11"/>
      <color theme="1"/>
      <name val="Calibri"/>
      <family val="2"/>
      <charset val="204"/>
      <scheme val="minor"/>
    </font>
    <font>
      <sz val="11"/>
      <color rgb="FFFF0000"/>
      <name val="Calibri"/>
      <family val="2"/>
      <scheme val="minor"/>
    </font>
    <font>
      <b/>
      <sz val="11"/>
      <color theme="1"/>
      <name val="Calibri"/>
      <family val="2"/>
      <charset val="204"/>
      <scheme val="minor"/>
    </font>
    <font>
      <b/>
      <sz val="11"/>
      <color rgb="FF212121"/>
      <name val="Sylfaen"/>
      <family val="1"/>
      <charset val="204"/>
    </font>
    <font>
      <sz val="11"/>
      <color rgb="FF212121"/>
      <name val="Sylfaen"/>
      <family val="1"/>
      <charset val="204"/>
    </font>
    <font>
      <b/>
      <sz val="14"/>
      <color theme="1"/>
      <name val="Sylfaen"/>
      <family val="1"/>
      <charset val="204"/>
    </font>
    <font>
      <sz val="14"/>
      <color theme="1"/>
      <name val="Sylfaen"/>
      <family val="1"/>
      <charset val="204"/>
    </font>
    <font>
      <sz val="11"/>
      <name val="Sylfaen"/>
      <family val="1"/>
      <charset val="204"/>
    </font>
    <font>
      <sz val="12"/>
      <color theme="1"/>
      <name val="Sylfae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97">
    <xf numFmtId="0" fontId="0" fillId="0" borderId="0" xfId="0"/>
    <xf numFmtId="0" fontId="0" fillId="0" borderId="0" xfId="0" applyAlignment="1">
      <alignment wrapText="1"/>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0" fillId="0" borderId="0" xfId="0" applyBorder="1" applyAlignment="1">
      <alignment wrapText="1"/>
    </xf>
    <xf numFmtId="0" fontId="3" fillId="0" borderId="1" xfId="0" applyFont="1" applyBorder="1" applyAlignment="1">
      <alignment horizontal="center" vertical="center" wrapText="1"/>
    </xf>
    <xf numFmtId="0" fontId="0" fillId="0" borderId="0" xfId="0" applyBorder="1"/>
    <xf numFmtId="0" fontId="2" fillId="0" borderId="1" xfId="0" applyFont="1" applyBorder="1" applyAlignment="1">
      <alignment vertical="center" wrapText="1"/>
    </xf>
    <xf numFmtId="0" fontId="0" fillId="2" borderId="0" xfId="0" applyFill="1"/>
    <xf numFmtId="0" fontId="0" fillId="2" borderId="0" xfId="0" applyFill="1" applyAlignment="1">
      <alignment horizontal="center" vertical="center"/>
    </xf>
    <xf numFmtId="0" fontId="0" fillId="2" borderId="0" xfId="0" applyFill="1" applyAlignment="1">
      <alignment wrapText="1"/>
    </xf>
    <xf numFmtId="0" fontId="7" fillId="2" borderId="0" xfId="0" applyFont="1" applyFill="1"/>
    <xf numFmtId="0" fontId="6" fillId="2" borderId="0" xfId="0" applyFont="1" applyFill="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xf>
    <xf numFmtId="10" fontId="6" fillId="0" borderId="4" xfId="0" applyNumberFormat="1" applyFont="1" applyBorder="1" applyAlignment="1">
      <alignment horizontal="center" vertical="center"/>
    </xf>
    <xf numFmtId="0" fontId="4" fillId="0" borderId="1" xfId="0" applyFont="1" applyBorder="1" applyAlignment="1">
      <alignment horizontal="center" vertical="center" wrapText="1"/>
    </xf>
    <xf numFmtId="0" fontId="0" fillId="0" borderId="0" xfId="0" applyAlignment="1">
      <alignment horizontal="left" wrapText="1"/>
    </xf>
    <xf numFmtId="0" fontId="2" fillId="0" borderId="1" xfId="0" applyFont="1" applyBorder="1" applyAlignment="1">
      <alignment horizontal="center" vertical="center"/>
    </xf>
    <xf numFmtId="0" fontId="1" fillId="0" borderId="2" xfId="0" applyFont="1" applyBorder="1" applyAlignment="1">
      <alignment wrapText="1"/>
    </xf>
    <xf numFmtId="0" fontId="0" fillId="0" borderId="0" xfId="0" applyFill="1"/>
    <xf numFmtId="0" fontId="8" fillId="0" borderId="0" xfId="0"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xf numFmtId="0" fontId="7" fillId="0" borderId="0" xfId="0" applyFont="1" applyFill="1" applyAlignment="1">
      <alignment horizontal="right"/>
    </xf>
    <xf numFmtId="0" fontId="7" fillId="0" borderId="0" xfId="0" applyFont="1" applyFill="1" applyAlignment="1">
      <alignment vertical="center"/>
    </xf>
    <xf numFmtId="0" fontId="7" fillId="0" borderId="0" xfId="0" applyFont="1" applyFill="1" applyAlignment="1"/>
    <xf numFmtId="0" fontId="0" fillId="0" borderId="0" xfId="0" applyBorder="1" applyAlignment="1">
      <alignment horizontal="center" vertical="center"/>
    </xf>
    <xf numFmtId="0" fontId="6" fillId="0" borderId="1" xfId="0" applyFont="1" applyBorder="1" applyAlignment="1">
      <alignment horizontal="center" vertical="center"/>
    </xf>
    <xf numFmtId="10" fontId="6" fillId="0" borderId="1" xfId="0" applyNumberFormat="1" applyFont="1" applyBorder="1" applyAlignment="1">
      <alignment horizontal="center" vertical="center"/>
    </xf>
    <xf numFmtId="0" fontId="11" fillId="0" borderId="0" xfId="0" applyFont="1" applyFill="1"/>
    <xf numFmtId="0" fontId="1" fillId="0" borderId="1" xfId="0" applyFont="1" applyBorder="1" applyAlignment="1">
      <alignment horizontal="center" vertical="center" wrapText="1"/>
    </xf>
    <xf numFmtId="0" fontId="12"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wrapText="1"/>
    </xf>
    <xf numFmtId="0" fontId="1" fillId="0" borderId="5" xfId="0" applyFont="1" applyBorder="1" applyAlignment="1">
      <alignment horizontal="center" vertical="center" wrapText="1"/>
    </xf>
    <xf numFmtId="0" fontId="1" fillId="0" borderId="5" xfId="0" applyFont="1" applyBorder="1" applyAlignment="1">
      <alignment horizontal="center" vertical="center"/>
    </xf>
    <xf numFmtId="0" fontId="1" fillId="0" borderId="1" xfId="0" applyFont="1" applyBorder="1" applyAlignment="1">
      <alignment horizontal="center" vertical="center" wrapText="1"/>
    </xf>
    <xf numFmtId="0" fontId="1" fillId="0" borderId="5" xfId="0" applyFont="1" applyBorder="1" applyAlignment="1">
      <alignment vertical="center" wrapText="1"/>
    </xf>
    <xf numFmtId="0" fontId="1" fillId="0" borderId="2" xfId="0" applyFont="1" applyBorder="1" applyAlignment="1">
      <alignment horizontal="left" vertical="center" wrapText="1"/>
    </xf>
    <xf numFmtId="0" fontId="1" fillId="0" borderId="2" xfId="0" applyFont="1" applyBorder="1" applyAlignment="1">
      <alignment vertical="center" wrapText="1"/>
    </xf>
    <xf numFmtId="0" fontId="0" fillId="0" borderId="6" xfId="0" applyBorder="1" applyAlignment="1">
      <alignment horizontal="center" vertical="center"/>
    </xf>
    <xf numFmtId="0" fontId="0" fillId="0" borderId="10" xfId="0" applyBorder="1" applyAlignment="1">
      <alignment horizontal="center" vertical="center"/>
    </xf>
    <xf numFmtId="0" fontId="13" fillId="0" borderId="2" xfId="0" applyFont="1" applyBorder="1" applyAlignment="1">
      <alignment vertical="center" wrapText="1"/>
    </xf>
    <xf numFmtId="0" fontId="9" fillId="0" borderId="2" xfId="0" applyFont="1" applyBorder="1" applyAlignment="1">
      <alignment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xf>
    <xf numFmtId="10" fontId="15" fillId="0" borderId="1" xfId="0" applyNumberFormat="1" applyFont="1" applyBorder="1" applyAlignment="1">
      <alignment horizontal="center" vertical="center"/>
    </xf>
    <xf numFmtId="0" fontId="16" fillId="0" borderId="0" xfId="0" applyFont="1" applyAlignment="1">
      <alignment vertical="center" wrapText="1"/>
    </xf>
    <xf numFmtId="0" fontId="2" fillId="0" borderId="0" xfId="0" applyFont="1" applyAlignment="1">
      <alignment vertical="center" wrapText="1"/>
    </xf>
    <xf numFmtId="0" fontId="5" fillId="0" borderId="0" xfId="1" applyAlignment="1">
      <alignment vertical="center" wrapText="1"/>
    </xf>
    <xf numFmtId="0" fontId="2" fillId="0" borderId="0" xfId="0" applyFont="1" applyAlignment="1">
      <alignment wrapText="1"/>
    </xf>
    <xf numFmtId="0" fontId="2" fillId="0" borderId="0" xfId="0" applyFont="1" applyAlignment="1">
      <alignment horizontal="justify" vertical="center" wrapText="1"/>
    </xf>
    <xf numFmtId="0" fontId="2" fillId="0" borderId="0" xfId="0" applyFont="1" applyAlignment="1">
      <alignment horizontal="left" vertical="center" wrapText="1" indent="1"/>
    </xf>
    <xf numFmtId="0" fontId="18" fillId="0" borderId="0" xfId="0" applyFont="1" applyAlignment="1">
      <alignment horizontal="justify" vertical="center" wrapText="1"/>
    </xf>
    <xf numFmtId="0" fontId="18" fillId="0" borderId="0" xfId="0" applyFont="1" applyAlignment="1">
      <alignment wrapText="1"/>
    </xf>
    <xf numFmtId="0" fontId="0" fillId="0" borderId="11" xfId="0" applyBorder="1" applyAlignment="1">
      <alignment horizontal="center" vertical="center"/>
    </xf>
    <xf numFmtId="0" fontId="17" fillId="0" borderId="1" xfId="0" applyFont="1" applyBorder="1" applyAlignment="1">
      <alignment horizontal="left" vertical="center" wrapText="1"/>
    </xf>
    <xf numFmtId="0" fontId="2"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2" fillId="0" borderId="1" xfId="0" applyFont="1" applyBorder="1" applyAlignment="1">
      <alignment horizontal="justify" vertical="center"/>
    </xf>
    <xf numFmtId="0" fontId="2" fillId="0" borderId="1" xfId="0" applyFont="1" applyBorder="1" applyAlignment="1">
      <alignment horizontal="left" vertical="center" wrapText="1" indent="1"/>
    </xf>
    <xf numFmtId="0" fontId="2" fillId="0" borderId="1" xfId="0" applyFont="1" applyBorder="1" applyAlignment="1">
      <alignment vertical="center"/>
    </xf>
    <xf numFmtId="0" fontId="2" fillId="0" borderId="1" xfId="0" applyFont="1" applyBorder="1" applyAlignment="1">
      <alignment horizontal="left" vertical="center"/>
    </xf>
    <xf numFmtId="0" fontId="7" fillId="0" borderId="0" xfId="0" applyFont="1" applyFill="1"/>
    <xf numFmtId="0" fontId="11" fillId="0" borderId="0" xfId="0" applyFont="1" applyFill="1"/>
    <xf numFmtId="0" fontId="2" fillId="0" borderId="0" xfId="0" applyFont="1"/>
    <xf numFmtId="0" fontId="2" fillId="0" borderId="1" xfId="0" applyFont="1" applyBorder="1" applyAlignment="1">
      <alignment horizontal="left" vertical="center" wrapText="1"/>
    </xf>
    <xf numFmtId="0" fontId="0" fillId="0" borderId="0" xfId="0" applyBorder="1"/>
    <xf numFmtId="0" fontId="2" fillId="0" borderId="1" xfId="0" applyFont="1" applyBorder="1" applyAlignment="1">
      <alignment vertical="center" wrapText="1"/>
    </xf>
    <xf numFmtId="0" fontId="1" fillId="0" borderId="1" xfId="0" applyFont="1" applyBorder="1" applyAlignment="1">
      <alignmen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2" fillId="0" borderId="9" xfId="0" applyFont="1" applyBorder="1" applyAlignment="1">
      <alignment horizontal="center"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8" fillId="0" borderId="1" xfId="0" applyFont="1" applyBorder="1" applyAlignment="1">
      <alignment horizontal="left" vertical="center" wrapText="1"/>
    </xf>
    <xf numFmtId="0" fontId="2" fillId="0" borderId="0" xfId="0" applyFont="1" applyBorder="1" applyAlignment="1">
      <alignment vertical="center" wrapText="1"/>
    </xf>
    <xf numFmtId="0" fontId="2" fillId="0" borderId="2" xfId="0" applyFont="1" applyBorder="1" applyAlignment="1">
      <alignment vertical="center" wrapText="1"/>
    </xf>
    <xf numFmtId="0" fontId="2" fillId="0" borderId="0" xfId="0" applyFont="1" applyBorder="1" applyAlignment="1">
      <alignment vertical="center"/>
    </xf>
    <xf numFmtId="0" fontId="7" fillId="0" borderId="0" xfId="0" applyFont="1" applyBorder="1"/>
    <xf numFmtId="0" fontId="2" fillId="0" borderId="0" xfId="0" applyFont="1" applyBorder="1" applyAlignment="1">
      <alignment horizontal="justify" vertical="center" wrapText="1"/>
    </xf>
    <xf numFmtId="0" fontId="5" fillId="0" borderId="1" xfId="1" applyBorder="1" applyAlignment="1">
      <alignment vertical="center" wrapText="1"/>
    </xf>
    <xf numFmtId="0" fontId="5" fillId="0" borderId="1" xfId="1" applyBorder="1" applyAlignment="1">
      <alignment vertical="center"/>
    </xf>
    <xf numFmtId="0" fontId="1" fillId="0" borderId="1" xfId="0" applyFont="1" applyBorder="1" applyAlignment="1">
      <alignment horizontal="center"/>
    </xf>
    <xf numFmtId="0" fontId="1" fillId="0" borderId="0" xfId="0" applyFont="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horizontal="left" wrapText="1"/>
    </xf>
    <xf numFmtId="0" fontId="15" fillId="0" borderId="0" xfId="0" applyFont="1" applyAlignment="1">
      <alignment wrapText="1"/>
    </xf>
    <xf numFmtId="0" fontId="0" fillId="0" borderId="0" xfId="0" applyAlignment="1">
      <alignment wrapText="1"/>
    </xf>
    <xf numFmtId="0" fontId="16" fillId="0" borderId="0" xfId="0" applyFont="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pravstat.prokuror.kz/rus/taxonomy/term/25" TargetMode="External"/><Relationship Id="rId2" Type="http://schemas.openxmlformats.org/officeDocument/2006/relationships/hyperlink" Target="http://pravstat.prokuror.kz/rus/taxonomy/term/25" TargetMode="External"/><Relationship Id="rId1" Type="http://schemas.openxmlformats.org/officeDocument/2006/relationships/hyperlink" Target="http://pravstat.prokuror.kz/rus/taxonomy/term/25" TargetMode="External"/><Relationship Id="rId5" Type="http://schemas.openxmlformats.org/officeDocument/2006/relationships/printerSettings" Target="../printerSettings/printerSettings4.bin"/><Relationship Id="rId4" Type="http://schemas.openxmlformats.org/officeDocument/2006/relationships/hyperlink" Target="http://pravstat.prokuror.kz/rus/taxonomy/term/25"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6"/>
  <sheetViews>
    <sheetView topLeftCell="C1" workbookViewId="0">
      <selection activeCell="D5" sqref="D2:H5"/>
    </sheetView>
  </sheetViews>
  <sheetFormatPr defaultRowHeight="15" x14ac:dyDescent="0.25"/>
  <cols>
    <col min="1" max="2" width="9.140625" style="9"/>
    <col min="3" max="3" width="11.42578125" style="2" customWidth="1"/>
    <col min="4" max="4" width="18.140625" style="2" customWidth="1"/>
    <col min="5" max="5" width="59.5703125" style="1" customWidth="1"/>
    <col min="6" max="6" width="14.5703125" style="14" customWidth="1"/>
    <col min="7" max="7" width="12.85546875" style="2" customWidth="1"/>
    <col min="8" max="8" width="71.85546875" style="1" customWidth="1"/>
    <col min="9" max="9" width="55.28515625" style="9" customWidth="1"/>
    <col min="10" max="10" width="55.28515625" style="24" customWidth="1"/>
    <col min="11" max="21" width="9.140625" style="24"/>
    <col min="22" max="23" width="9.140625" style="12"/>
  </cols>
  <sheetData>
    <row r="1" spans="3:17" x14ac:dyDescent="0.25">
      <c r="C1" s="10"/>
      <c r="D1" s="10"/>
      <c r="E1" s="11"/>
      <c r="F1" s="13"/>
      <c r="G1" s="10"/>
      <c r="H1" s="11"/>
    </row>
    <row r="2" spans="3:17" ht="16.5" x14ac:dyDescent="0.35">
      <c r="C2" s="10"/>
      <c r="D2" s="94" t="s">
        <v>231</v>
      </c>
      <c r="E2" s="95"/>
      <c r="F2" s="95"/>
      <c r="G2" s="95"/>
      <c r="H2" s="95"/>
    </row>
    <row r="3" spans="3:17" ht="20.25" customHeight="1" x14ac:dyDescent="0.25">
      <c r="C3" s="10"/>
      <c r="D3" s="96" t="s">
        <v>165</v>
      </c>
      <c r="E3" s="95"/>
      <c r="F3" s="13"/>
      <c r="G3" s="10"/>
      <c r="H3" s="11"/>
    </row>
    <row r="4" spans="3:17" ht="60.75" customHeight="1" x14ac:dyDescent="0.25">
      <c r="C4" s="10"/>
      <c r="D4" s="96" t="s">
        <v>226</v>
      </c>
      <c r="E4" s="95"/>
      <c r="F4" s="13"/>
      <c r="G4" s="10"/>
      <c r="H4" s="11"/>
    </row>
    <row r="5" spans="3:17" ht="18" customHeight="1" x14ac:dyDescent="0.25">
      <c r="C5" s="10"/>
      <c r="D5" s="96" t="s">
        <v>166</v>
      </c>
      <c r="E5" s="95"/>
      <c r="F5" s="95"/>
      <c r="G5" s="95"/>
      <c r="H5" s="95"/>
    </row>
    <row r="6" spans="3:17" x14ac:dyDescent="0.25">
      <c r="C6" s="10"/>
      <c r="D6" s="10"/>
      <c r="E6" s="11"/>
      <c r="F6" s="13"/>
      <c r="G6" s="10"/>
      <c r="H6" s="11"/>
    </row>
    <row r="7" spans="3:17" ht="45.75" thickBot="1" x14ac:dyDescent="0.3">
      <c r="C7" s="39" t="s">
        <v>0</v>
      </c>
      <c r="D7" s="39" t="s">
        <v>48</v>
      </c>
      <c r="E7" s="40" t="s">
        <v>49</v>
      </c>
      <c r="F7" s="39" t="s">
        <v>52</v>
      </c>
      <c r="G7" s="42" t="s">
        <v>50</v>
      </c>
      <c r="H7" s="42" t="s">
        <v>51</v>
      </c>
      <c r="J7" s="22" t="s">
        <v>40</v>
      </c>
      <c r="K7" s="23" t="s">
        <v>41</v>
      </c>
      <c r="L7" s="23" t="s">
        <v>42</v>
      </c>
      <c r="M7" s="23" t="s">
        <v>43</v>
      </c>
      <c r="N7" s="24">
        <v>1</v>
      </c>
      <c r="O7" s="24">
        <v>0</v>
      </c>
    </row>
    <row r="8" spans="3:17" ht="105" x14ac:dyDescent="0.25">
      <c r="C8" s="3" t="s">
        <v>1</v>
      </c>
      <c r="D8" s="3">
        <v>4</v>
      </c>
      <c r="E8" s="44" t="s">
        <v>56</v>
      </c>
      <c r="F8" s="75" t="s">
        <v>40</v>
      </c>
      <c r="G8" s="60">
        <f>IF(F8=J7,J8*D8)+IF(F8=K7,K8*D8)</f>
        <v>4</v>
      </c>
      <c r="H8" s="8" t="s">
        <v>149</v>
      </c>
      <c r="J8" s="26">
        <v>1</v>
      </c>
      <c r="K8" s="26">
        <v>0.25</v>
      </c>
      <c r="L8" s="27"/>
      <c r="M8" s="27"/>
      <c r="N8" s="24">
        <f>IF(F8=J7,N7)+IF(F8=K7,N7)+IF(F8=L7,N7)+IF(F8=M7,N7)+IF(F8=O7,O7)</f>
        <v>1</v>
      </c>
      <c r="Q8" s="24">
        <f>D8*N8</f>
        <v>4</v>
      </c>
    </row>
    <row r="9" spans="3:17" ht="180" x14ac:dyDescent="0.25">
      <c r="C9" s="3" t="s">
        <v>2</v>
      </c>
      <c r="D9" s="3">
        <v>4</v>
      </c>
      <c r="E9" s="44" t="s">
        <v>57</v>
      </c>
      <c r="F9" s="76" t="s">
        <v>40</v>
      </c>
      <c r="G9" s="60">
        <f>IF(F9=J7,J9*D9)+IF(F9=K7,K9*D9)+IF(F9=L7,L9*D9)+IF(F9=M7,M9*D9)</f>
        <v>4</v>
      </c>
      <c r="H9" s="8" t="s">
        <v>150</v>
      </c>
      <c r="J9" s="27">
        <v>1</v>
      </c>
      <c r="K9" s="27">
        <v>0.5</v>
      </c>
      <c r="L9" s="27">
        <v>0.25</v>
      </c>
      <c r="M9" s="27">
        <v>0</v>
      </c>
      <c r="N9" s="24">
        <f>IF(F9=J7,N7)+IF(F9=K7,N7)+IF(F9=L7,N7)+IF(F9=M7,N7)+IF(F9=O7,O7)</f>
        <v>1</v>
      </c>
      <c r="Q9" s="24">
        <f>D9*N9</f>
        <v>4</v>
      </c>
    </row>
    <row r="10" spans="3:17" ht="225" x14ac:dyDescent="0.25">
      <c r="C10" s="19" t="s">
        <v>3</v>
      </c>
      <c r="D10" s="3">
        <v>4</v>
      </c>
      <c r="E10" s="44" t="s">
        <v>58</v>
      </c>
      <c r="F10" s="77" t="s">
        <v>41</v>
      </c>
      <c r="G10" s="60">
        <f>IF(F10=J7,J10*D10)+IF(F10=K7,K10*D10)+IF(F10=L7,L10*D10)+IF(F10=M7,M10*D10)</f>
        <v>3</v>
      </c>
      <c r="H10" s="8" t="s">
        <v>151</v>
      </c>
      <c r="J10" s="24">
        <v>1</v>
      </c>
      <c r="K10" s="24">
        <v>0.75</v>
      </c>
      <c r="L10" s="24">
        <v>0.5</v>
      </c>
      <c r="M10" s="24">
        <v>0</v>
      </c>
      <c r="N10" s="24">
        <f>IF(F10=J7,N7)+IF(F10=K7,N7)+IF(F10=L7,N7)+IF(F10=M7,N7)+IF(F10=O7,O7)</f>
        <v>1</v>
      </c>
      <c r="Q10" s="24">
        <f t="shared" ref="Q10:Q30" si="0">D10*N10</f>
        <v>4</v>
      </c>
    </row>
    <row r="11" spans="3:17" ht="180" x14ac:dyDescent="0.25">
      <c r="C11" s="3" t="s">
        <v>4</v>
      </c>
      <c r="D11" s="3">
        <v>4</v>
      </c>
      <c r="E11" s="47" t="s">
        <v>59</v>
      </c>
      <c r="F11" s="77" t="s">
        <v>40</v>
      </c>
      <c r="G11" s="60">
        <f>IF(F11=J7,J11*D11)+IF(F11=K7,K11*D11)+IF(F11=L7,L11*D11)</f>
        <v>4</v>
      </c>
      <c r="H11" s="4" t="s">
        <v>193</v>
      </c>
      <c r="I11" s="57"/>
      <c r="J11" s="24">
        <v>1</v>
      </c>
      <c r="K11" s="24">
        <v>0.25</v>
      </c>
      <c r="L11" s="24">
        <v>0</v>
      </c>
      <c r="N11" s="24">
        <f>IF(F11=J7,N7)+IF(F11=K7,N7)+IF(F11=L7,N7)+IF(F11=M7,N7)+IF(F11=O7,O7)</f>
        <v>1</v>
      </c>
      <c r="Q11" s="24">
        <f t="shared" si="0"/>
        <v>4</v>
      </c>
    </row>
    <row r="12" spans="3:17" ht="90" x14ac:dyDescent="0.25">
      <c r="C12" s="3" t="s">
        <v>5</v>
      </c>
      <c r="D12" s="3">
        <v>3</v>
      </c>
      <c r="E12" s="44" t="s">
        <v>60</v>
      </c>
      <c r="F12" s="77" t="s">
        <v>40</v>
      </c>
      <c r="G12" s="60">
        <f>IF(F12=J7,J12*D12)+IF(F12=K7,K12*D12)+IF(F12=L7,L12*D12)</f>
        <v>3</v>
      </c>
      <c r="H12" s="8" t="s">
        <v>194</v>
      </c>
      <c r="I12" s="57"/>
      <c r="J12" s="24">
        <v>1</v>
      </c>
      <c r="K12" s="24">
        <v>0.75</v>
      </c>
      <c r="L12" s="24">
        <v>0</v>
      </c>
      <c r="N12" s="24">
        <f>IF(F12=J7,N7)+IF(F12=K7,N7)+IF(F12=L7,N7)+IF(F12=M7,N7)+IF(F12=O7,O7)</f>
        <v>1</v>
      </c>
      <c r="Q12" s="24">
        <f t="shared" si="0"/>
        <v>3</v>
      </c>
    </row>
    <row r="13" spans="3:17" ht="105" x14ac:dyDescent="0.25">
      <c r="C13" s="3" t="s">
        <v>6</v>
      </c>
      <c r="D13" s="3">
        <v>3</v>
      </c>
      <c r="E13" s="44" t="s">
        <v>61</v>
      </c>
      <c r="F13" s="80" t="s">
        <v>40</v>
      </c>
      <c r="G13" s="60">
        <f>IF(F13=J7,J13*D13)+IF(F13=K7,K13*D13)+IF(F13=L7,L13*D13)</f>
        <v>3</v>
      </c>
      <c r="H13" s="73" t="s">
        <v>195</v>
      </c>
      <c r="I13" s="57"/>
      <c r="J13" s="24">
        <v>1</v>
      </c>
      <c r="K13" s="24">
        <v>0.5</v>
      </c>
      <c r="L13" s="24">
        <v>0</v>
      </c>
      <c r="N13" s="24">
        <f>IF(F13=J7,N7)+IF(F13=K7,N7)+IF(F13=L7,N7)+IF(F13=M7,N7)+IF(F13=O7,O7)</f>
        <v>1</v>
      </c>
      <c r="Q13" s="24">
        <f t="shared" si="0"/>
        <v>3</v>
      </c>
    </row>
    <row r="14" spans="3:17" ht="120" x14ac:dyDescent="0.25">
      <c r="C14" s="3" t="s">
        <v>7</v>
      </c>
      <c r="D14" s="3">
        <v>4</v>
      </c>
      <c r="E14" s="44" t="s">
        <v>62</v>
      </c>
      <c r="F14" s="80" t="s">
        <v>40</v>
      </c>
      <c r="G14" s="60">
        <f>IF(F14=J7,J14*D14)+IF(F14=K7,K14*D14)+IF(F14=L7,L14*D14)</f>
        <v>4</v>
      </c>
      <c r="H14" s="8" t="s">
        <v>152</v>
      </c>
      <c r="I14" s="57"/>
      <c r="J14" s="24">
        <v>1</v>
      </c>
      <c r="K14" s="24">
        <v>0.5</v>
      </c>
      <c r="L14" s="24">
        <v>0</v>
      </c>
      <c r="N14" s="24">
        <f>IF(F14=J7,N7)+IF(F14=K7,N7)+IF(F14=L7,N7)+IF(F14=M7,N7)+IF(F14=O7,O7)</f>
        <v>1</v>
      </c>
      <c r="Q14" s="24">
        <f t="shared" si="0"/>
        <v>4</v>
      </c>
    </row>
    <row r="15" spans="3:17" ht="195" x14ac:dyDescent="0.25">
      <c r="C15" s="3" t="s">
        <v>8</v>
      </c>
      <c r="D15" s="3">
        <v>4</v>
      </c>
      <c r="E15" s="44" t="s">
        <v>63</v>
      </c>
      <c r="F15" s="80" t="s">
        <v>40</v>
      </c>
      <c r="G15" s="60">
        <f>IF(F15=J7,J15*D15)+IF(F15=K7,K15*D15)+IF(F15=L7,L15*D15)</f>
        <v>4</v>
      </c>
      <c r="H15" s="71" t="s">
        <v>196</v>
      </c>
      <c r="I15" s="57"/>
      <c r="J15" s="24">
        <v>1</v>
      </c>
      <c r="K15" s="24">
        <v>0.75</v>
      </c>
      <c r="L15" s="24">
        <v>0</v>
      </c>
      <c r="N15" s="24">
        <f>IF(F15=J7,N7)+IF(F15=K7,N7)+IF(F15=L7,N7)+IF(F15=M7,N7)+IF(F15=O7,O7)</f>
        <v>1</v>
      </c>
      <c r="Q15" s="24">
        <f t="shared" si="0"/>
        <v>4</v>
      </c>
    </row>
    <row r="16" spans="3:17" ht="117.75" customHeight="1" x14ac:dyDescent="0.25">
      <c r="C16" s="3" t="s">
        <v>9</v>
      </c>
      <c r="D16" s="3">
        <v>2</v>
      </c>
      <c r="E16" s="44" t="s">
        <v>64</v>
      </c>
      <c r="F16" s="80" t="s">
        <v>40</v>
      </c>
      <c r="G16" s="60">
        <f>IF(F16=J7,J16*D16)+IF(F16=K7,K16*D16)</f>
        <v>2</v>
      </c>
      <c r="H16" s="8" t="s">
        <v>153</v>
      </c>
      <c r="I16" s="57"/>
      <c r="J16" s="24">
        <v>1</v>
      </c>
      <c r="K16" s="24">
        <v>0</v>
      </c>
      <c r="N16" s="24">
        <f>IF(F16=J7,N7)+IF(F16=K7,N7)+IF(F16=L7,N7)+IF(F16=M7,N7)+IF(F16=O7,O7)</f>
        <v>1</v>
      </c>
      <c r="Q16" s="24">
        <f t="shared" si="0"/>
        <v>2</v>
      </c>
    </row>
    <row r="17" spans="3:17" ht="409.5" x14ac:dyDescent="0.25">
      <c r="C17" s="3" t="s">
        <v>10</v>
      </c>
      <c r="D17" s="3">
        <v>2</v>
      </c>
      <c r="E17" s="44" t="s">
        <v>65</v>
      </c>
      <c r="F17" s="80" t="s">
        <v>40</v>
      </c>
      <c r="G17" s="60">
        <f>IF(F17=J7,J17*D17)+IF(F17=K7,K17*D17)+IF(F17=L7,L17*D17)</f>
        <v>2</v>
      </c>
      <c r="H17" s="71" t="s">
        <v>197</v>
      </c>
      <c r="I17" s="57"/>
      <c r="J17" s="24">
        <v>1</v>
      </c>
      <c r="K17" s="24">
        <v>0.75</v>
      </c>
      <c r="L17" s="24">
        <v>0.5</v>
      </c>
      <c r="M17" s="24">
        <v>0</v>
      </c>
      <c r="N17" s="24">
        <f>IF(F17=J7,N7)+IF(F17=K7,N7)+IF(F17=L7,N7)+IF(F17=M7,N7)+IF(F17=O7,O7)</f>
        <v>1</v>
      </c>
      <c r="Q17" s="24">
        <f t="shared" si="0"/>
        <v>2</v>
      </c>
    </row>
    <row r="18" spans="3:17" ht="255" x14ac:dyDescent="0.25">
      <c r="C18" s="3" t="s">
        <v>11</v>
      </c>
      <c r="D18" s="3">
        <v>3</v>
      </c>
      <c r="E18" s="44" t="s">
        <v>66</v>
      </c>
      <c r="F18" s="80" t="s">
        <v>41</v>
      </c>
      <c r="G18" s="60">
        <f>IF(F18=J7,J18*D18)+IF(F18=K7,K18*D18)+IF(F18=L7,L18*D18)</f>
        <v>1.5</v>
      </c>
      <c r="H18" s="4" t="s">
        <v>154</v>
      </c>
      <c r="I18" s="57"/>
      <c r="J18" s="24">
        <v>1</v>
      </c>
      <c r="K18" s="24">
        <v>0.5</v>
      </c>
      <c r="L18" s="24">
        <v>0</v>
      </c>
      <c r="N18" s="24">
        <f>IF(F18=J7,N7)+IF(F18=K7,N7)+IF(F18=L7,N7)+IF(F18=M7,N7)+IF(F18=O7,O7)</f>
        <v>1</v>
      </c>
      <c r="Q18" s="24">
        <f t="shared" si="0"/>
        <v>3</v>
      </c>
    </row>
    <row r="19" spans="3:17" ht="75" x14ac:dyDescent="0.25">
      <c r="C19" s="3" t="s">
        <v>12</v>
      </c>
      <c r="D19" s="3">
        <v>2</v>
      </c>
      <c r="E19" s="44" t="s">
        <v>67</v>
      </c>
      <c r="F19" s="80" t="s">
        <v>41</v>
      </c>
      <c r="G19" s="60">
        <f>IF(F19=J7,J19*D19)+IF(F19=K7,K19*D19)</f>
        <v>0</v>
      </c>
      <c r="H19" s="8" t="s">
        <v>155</v>
      </c>
      <c r="I19" s="57"/>
      <c r="J19" s="24">
        <v>1</v>
      </c>
      <c r="K19" s="24">
        <v>0</v>
      </c>
      <c r="N19" s="24">
        <f>IF(F19=J7,N7)+IF(F19=K7,N7)+IF(F19=L7,N7)+IF(F19=M7,N7)+IF(F19=O7,O7)</f>
        <v>1</v>
      </c>
      <c r="Q19" s="24">
        <f t="shared" si="0"/>
        <v>2</v>
      </c>
    </row>
    <row r="20" spans="3:17" ht="150" x14ac:dyDescent="0.25">
      <c r="C20" s="3" t="s">
        <v>13</v>
      </c>
      <c r="D20" s="3">
        <v>4</v>
      </c>
      <c r="E20" s="44" t="s">
        <v>68</v>
      </c>
      <c r="F20" s="80" t="s">
        <v>41</v>
      </c>
      <c r="G20" s="60">
        <f>IF(F20=J7,J20*D20)+IF(F20=K7,K20*D20)+IF(F20=L7,L20*D20)</f>
        <v>2</v>
      </c>
      <c r="H20" s="61" t="s">
        <v>156</v>
      </c>
      <c r="I20" s="56"/>
      <c r="J20" s="24">
        <v>1</v>
      </c>
      <c r="K20" s="24">
        <v>0.5</v>
      </c>
      <c r="L20" s="24">
        <v>0</v>
      </c>
      <c r="N20" s="24">
        <f>IF(F20=J7,N7)+IF(F20=K7,N7)+IF(F20=L7,N7)+IF(F20=M7,N7)+IF(F20=O7,O7)</f>
        <v>1</v>
      </c>
      <c r="Q20" s="24">
        <f t="shared" si="0"/>
        <v>4</v>
      </c>
    </row>
    <row r="21" spans="3:17" ht="405" x14ac:dyDescent="0.25">
      <c r="C21" s="19" t="s">
        <v>14</v>
      </c>
      <c r="D21" s="3">
        <v>4</v>
      </c>
      <c r="E21" s="44" t="s">
        <v>69</v>
      </c>
      <c r="F21" s="80" t="s">
        <v>40</v>
      </c>
      <c r="G21" s="60">
        <f>IF(F21=J7,J21*D21)+IF(F21=K7,K21*D21)</f>
        <v>4</v>
      </c>
      <c r="H21" s="4" t="s">
        <v>198</v>
      </c>
      <c r="I21" s="70"/>
      <c r="J21" s="24">
        <v>1</v>
      </c>
      <c r="K21" s="24">
        <v>0</v>
      </c>
      <c r="N21" s="24">
        <f>IF(F21=J7,N7)+IF(F21=K7,N7)+IF(F21=L7,N7)+IF(F21=M7,N7)+IF(F21=O7,O7)</f>
        <v>1</v>
      </c>
      <c r="Q21" s="24">
        <f t="shared" si="0"/>
        <v>4</v>
      </c>
    </row>
    <row r="22" spans="3:17" ht="180" x14ac:dyDescent="0.25">
      <c r="C22" s="3" t="s">
        <v>15</v>
      </c>
      <c r="D22" s="3">
        <v>4</v>
      </c>
      <c r="E22" s="44" t="s">
        <v>70</v>
      </c>
      <c r="F22" s="80" t="s">
        <v>40</v>
      </c>
      <c r="G22" s="60">
        <f>IF(F22=J7,J22*D22)+IF(F22=K7,K22*D22)</f>
        <v>4</v>
      </c>
      <c r="H22" s="4" t="s">
        <v>157</v>
      </c>
      <c r="J22" s="24">
        <v>1</v>
      </c>
      <c r="K22" s="24">
        <v>0.5</v>
      </c>
      <c r="N22" s="24">
        <f>IF(F22=J7,N7)+IF(F22=K7,N7)+IF(F22=L7,N7)+IF(F22=M7,N7)+IF(F22=O7,O7)</f>
        <v>1</v>
      </c>
      <c r="Q22" s="24">
        <f t="shared" si="0"/>
        <v>4</v>
      </c>
    </row>
    <row r="23" spans="3:17" ht="120" x14ac:dyDescent="0.25">
      <c r="C23" s="3" t="s">
        <v>16</v>
      </c>
      <c r="D23" s="3">
        <v>4</v>
      </c>
      <c r="E23" s="44" t="s">
        <v>71</v>
      </c>
      <c r="F23" s="80" t="s">
        <v>41</v>
      </c>
      <c r="G23" s="60">
        <f>IF(F23=J7,J23*D23)+IF(F23=K7,K23*D23)+IF(F23=L7,L23*D23)</f>
        <v>2</v>
      </c>
      <c r="H23" s="62" t="s">
        <v>158</v>
      </c>
      <c r="J23" s="24">
        <v>1</v>
      </c>
      <c r="K23" s="24">
        <v>0.5</v>
      </c>
      <c r="L23" s="24">
        <v>0</v>
      </c>
      <c r="N23" s="24">
        <f>IF(F23=J7,N7)+IF(F23=K7,N7)+IF(F23=L7,N7)+IF(F23=M7,N7)+IF(F23=O7,O7)</f>
        <v>1</v>
      </c>
      <c r="Q23" s="24">
        <f t="shared" si="0"/>
        <v>4</v>
      </c>
    </row>
    <row r="24" spans="3:17" ht="105" x14ac:dyDescent="0.25">
      <c r="C24" s="3" t="s">
        <v>17</v>
      </c>
      <c r="D24" s="3">
        <v>1</v>
      </c>
      <c r="E24" s="44" t="s">
        <v>72</v>
      </c>
      <c r="F24" s="80" t="s">
        <v>41</v>
      </c>
      <c r="G24" s="60">
        <f>IF(F24=J7,J24*D24)+IF(F24=K7,K24*D24)</f>
        <v>0</v>
      </c>
      <c r="H24" s="62" t="s">
        <v>159</v>
      </c>
      <c r="J24" s="24">
        <v>1</v>
      </c>
      <c r="K24" s="24">
        <v>0</v>
      </c>
      <c r="N24" s="24">
        <f>IF(F24=J7,N7)+IF(F24=K7,N7)+IF(F24=L7,N7)+IF(F24=M7,N7)+IF(F24=O7,O7)</f>
        <v>1</v>
      </c>
      <c r="Q24" s="24">
        <f t="shared" si="0"/>
        <v>1</v>
      </c>
    </row>
    <row r="25" spans="3:17" ht="345" x14ac:dyDescent="0.25">
      <c r="C25" s="3" t="s">
        <v>18</v>
      </c>
      <c r="D25" s="3">
        <v>3</v>
      </c>
      <c r="E25" s="44" t="s">
        <v>73</v>
      </c>
      <c r="F25" s="80" t="s">
        <v>43</v>
      </c>
      <c r="G25" s="60">
        <f>IF(F25=J7,J25*D25)+IF(F25=K7,K25*D25)+IF(F25=L7,L25*D25)+IF(F25=M7,M25*D25)</f>
        <v>0</v>
      </c>
      <c r="H25" s="62" t="s">
        <v>160</v>
      </c>
      <c r="J25" s="24">
        <v>1</v>
      </c>
      <c r="K25" s="24">
        <v>0.75</v>
      </c>
      <c r="L25" s="24">
        <v>0.5</v>
      </c>
      <c r="M25" s="24">
        <v>0</v>
      </c>
      <c r="N25" s="24">
        <f>IF(F25=J7,N7)+IF(F25=K7,N7)+IF(F25=L7,N7)+IF(F25=M7,N7)+IF(F25=O7,O7)</f>
        <v>1</v>
      </c>
      <c r="Q25" s="24">
        <f t="shared" si="0"/>
        <v>3</v>
      </c>
    </row>
    <row r="26" spans="3:17" ht="288" x14ac:dyDescent="0.25">
      <c r="C26" s="3" t="s">
        <v>19</v>
      </c>
      <c r="D26" s="3">
        <v>2</v>
      </c>
      <c r="E26" s="44" t="s">
        <v>74</v>
      </c>
      <c r="F26" s="80" t="s">
        <v>41</v>
      </c>
      <c r="G26" s="60">
        <f>IF(F26=J7,J26*D26)+IF(F26=K7,K26*D26)+IF(F26=L7,L26*D26)+IF(F26=M7,M26*D26)</f>
        <v>1.5</v>
      </c>
      <c r="H26" s="63" t="s">
        <v>161</v>
      </c>
      <c r="J26" s="24">
        <v>1</v>
      </c>
      <c r="K26" s="24">
        <v>0.75</v>
      </c>
      <c r="L26" s="24">
        <v>0.5</v>
      </c>
      <c r="M26" s="24">
        <v>0</v>
      </c>
      <c r="N26" s="24">
        <f>IF(F26=J7,N7)+IF(F26=K7,N7)+IF(F26=L7,N7)+IF(F26=M7,N7)+IF(F26=O7,O7)</f>
        <v>1</v>
      </c>
      <c r="Q26" s="24">
        <f t="shared" si="0"/>
        <v>2</v>
      </c>
    </row>
    <row r="27" spans="3:17" ht="225" x14ac:dyDescent="0.25">
      <c r="C27" s="3" t="s">
        <v>20</v>
      </c>
      <c r="D27" s="3">
        <v>4</v>
      </c>
      <c r="E27" s="44" t="s">
        <v>75</v>
      </c>
      <c r="F27" s="80" t="s">
        <v>40</v>
      </c>
      <c r="G27" s="60">
        <f>IF(F27=J7,J27*D27)+IF(F27=K7,K27*D27)</f>
        <v>4</v>
      </c>
      <c r="H27" s="4" t="s">
        <v>162</v>
      </c>
      <c r="J27" s="24">
        <v>1</v>
      </c>
      <c r="K27" s="24">
        <v>0</v>
      </c>
      <c r="N27" s="24">
        <f>IF(F27=J7,N7)+IF(F27=K7,N7)+IF(F27=L7,N7)+IF(F27=M7,N7)+IF(F27=O7,O7)</f>
        <v>1</v>
      </c>
      <c r="Q27" s="24">
        <f t="shared" si="0"/>
        <v>4</v>
      </c>
    </row>
    <row r="28" spans="3:17" ht="120" x14ac:dyDescent="0.25">
      <c r="C28" s="3" t="s">
        <v>21</v>
      </c>
      <c r="D28" s="3">
        <v>4</v>
      </c>
      <c r="E28" s="44" t="s">
        <v>76</v>
      </c>
      <c r="F28" s="80" t="s">
        <v>42</v>
      </c>
      <c r="G28" s="60">
        <f>IF(F28=J7,J28*D28)+IF(F28=K7,K28*D28)+IF(F28=L7,L28*D28)+IF(F28=M7,M28*D28)</f>
        <v>1</v>
      </c>
      <c r="H28" s="8" t="s">
        <v>163</v>
      </c>
      <c r="J28" s="24">
        <v>1</v>
      </c>
      <c r="K28" s="24">
        <v>0.75</v>
      </c>
      <c r="L28" s="24">
        <v>0.25</v>
      </c>
      <c r="M28" s="24">
        <v>0</v>
      </c>
      <c r="N28" s="24">
        <f>IF(F28=J7,N7)+IF(F28=K7,N7)+IF(F28=L7,N7)+IF(F28=M7,N7)+IF(F28=O7,O7)</f>
        <v>1</v>
      </c>
      <c r="Q28" s="24">
        <f t="shared" si="0"/>
        <v>4</v>
      </c>
    </row>
    <row r="29" spans="3:17" ht="120" x14ac:dyDescent="0.25">
      <c r="C29" s="3" t="s">
        <v>22</v>
      </c>
      <c r="D29" s="3">
        <v>1</v>
      </c>
      <c r="E29" s="44" t="s">
        <v>77</v>
      </c>
      <c r="F29" s="80" t="s">
        <v>40</v>
      </c>
      <c r="G29" s="60">
        <f>IF(F29=J7,J29*D29)+IF(F29=K7,K29*D29)</f>
        <v>1</v>
      </c>
      <c r="H29" s="63" t="s">
        <v>164</v>
      </c>
      <c r="J29" s="24">
        <v>1</v>
      </c>
      <c r="K29" s="24">
        <v>0.25</v>
      </c>
      <c r="N29" s="24">
        <f>IF(F29=J7,N7)+IF(F29=K7,N7)+IF(F29=L7,N7)+IF(F29=M7,N7)+IF(F29=O7,O7)</f>
        <v>1</v>
      </c>
      <c r="Q29" s="24">
        <f t="shared" si="0"/>
        <v>1</v>
      </c>
    </row>
    <row r="30" spans="3:17" ht="216.75" thickBot="1" x14ac:dyDescent="0.3">
      <c r="C30" s="3" t="s">
        <v>23</v>
      </c>
      <c r="D30" s="3">
        <v>2</v>
      </c>
      <c r="E30" s="48" t="s">
        <v>78</v>
      </c>
      <c r="F30" s="81" t="s">
        <v>41</v>
      </c>
      <c r="G30" s="60">
        <f>IF(F30=J7,J30*D30)+IF(F30=K7,K30*D30)+IF(F30=L7,L30*D30)</f>
        <v>1</v>
      </c>
      <c r="H30" s="82" t="s">
        <v>199</v>
      </c>
      <c r="J30" s="24">
        <v>1</v>
      </c>
      <c r="K30" s="24">
        <v>0.5</v>
      </c>
      <c r="L30" s="24">
        <v>0</v>
      </c>
      <c r="N30" s="24">
        <f>IF(F30=J7,N7)+IF(F30=K7,N7)+IF(F30=L7,N7)+IF(F30=M7,N7)+IF(F30=O7,O7)</f>
        <v>1</v>
      </c>
      <c r="Q30" s="24">
        <f t="shared" si="0"/>
        <v>2</v>
      </c>
    </row>
    <row r="31" spans="3:17" ht="18" x14ac:dyDescent="0.25">
      <c r="H31" s="58"/>
    </row>
    <row r="32" spans="3:17" ht="15" customHeight="1" x14ac:dyDescent="0.25">
      <c r="C32" s="92" t="s">
        <v>55</v>
      </c>
      <c r="D32" s="93"/>
      <c r="E32" s="93"/>
      <c r="F32" s="29">
        <f>D30+D29+D28+D27+D26+D25+D24+D23+D22+D21+D20+D19+D18+D17+D16+D15+D14+D13+D12+D11+D10+D9+D8</f>
        <v>72</v>
      </c>
      <c r="G32" s="10"/>
      <c r="H32" s="58"/>
    </row>
    <row r="33" spans="3:8" ht="15" customHeight="1" x14ac:dyDescent="0.35">
      <c r="C33" s="92" t="s">
        <v>143</v>
      </c>
      <c r="D33" s="93"/>
      <c r="E33" s="93"/>
      <c r="F33" s="29">
        <f>Q30+Q29+Q28+Q27+Q26+Q25+Q24+Q23+Q22+Q21+Q20+Q19+Q18+Q17+Q16+Q15+Q14+Q13+Q12+Q11+Q10+Q9+Q8</f>
        <v>72</v>
      </c>
      <c r="G33" s="10"/>
      <c r="H33" s="59"/>
    </row>
    <row r="34" spans="3:8" ht="15" customHeight="1" x14ac:dyDescent="0.25">
      <c r="C34" s="92" t="s">
        <v>54</v>
      </c>
      <c r="D34" s="93"/>
      <c r="E34" s="93"/>
      <c r="F34" s="29">
        <f>G8+G9+G10+G11+G12+G13+G14+G15+G16+G17+G18+G19+G20+G21+G22+G23+G24+G25+G26+G27+G28+G29+G30</f>
        <v>55</v>
      </c>
      <c r="G34" s="10"/>
      <c r="H34" s="11"/>
    </row>
    <row r="35" spans="3:8" ht="15" customHeight="1" x14ac:dyDescent="0.25">
      <c r="C35" s="92" t="s">
        <v>53</v>
      </c>
      <c r="D35" s="93"/>
      <c r="E35" s="93"/>
      <c r="F35" s="30">
        <f>F34/F33</f>
        <v>0.76388888888888884</v>
      </c>
      <c r="G35" s="10"/>
      <c r="H35" s="11"/>
    </row>
    <row r="36" spans="3:8" x14ac:dyDescent="0.25">
      <c r="C36" s="10"/>
      <c r="D36" s="10"/>
      <c r="E36" s="11"/>
      <c r="F36" s="13"/>
      <c r="G36" s="10"/>
      <c r="H36" s="11"/>
    </row>
    <row r="37" spans="3:8" x14ac:dyDescent="0.25">
      <c r="C37" s="10"/>
      <c r="D37" s="10"/>
      <c r="E37" s="11"/>
      <c r="F37" s="13"/>
      <c r="G37" s="10"/>
      <c r="H37" s="11"/>
    </row>
    <row r="38" spans="3:8" x14ac:dyDescent="0.25">
      <c r="C38" s="10"/>
      <c r="D38" s="10"/>
      <c r="E38" s="11"/>
      <c r="F38" s="13"/>
      <c r="G38" s="10"/>
      <c r="H38" s="11"/>
    </row>
    <row r="39" spans="3:8" x14ac:dyDescent="0.25">
      <c r="C39" s="10"/>
      <c r="D39" s="10"/>
      <c r="E39" s="11"/>
      <c r="F39" s="13"/>
      <c r="G39" s="10"/>
      <c r="H39" s="11"/>
    </row>
    <row r="40" spans="3:8" x14ac:dyDescent="0.25">
      <c r="C40" s="10"/>
      <c r="D40" s="10"/>
      <c r="E40" s="11"/>
      <c r="F40" s="13"/>
      <c r="G40" s="10"/>
      <c r="H40" s="11"/>
    </row>
    <row r="41" spans="3:8" x14ac:dyDescent="0.25">
      <c r="C41" s="10"/>
      <c r="D41" s="10"/>
      <c r="E41" s="11"/>
      <c r="F41" s="13"/>
      <c r="G41" s="10"/>
      <c r="H41" s="11"/>
    </row>
    <row r="42" spans="3:8" x14ac:dyDescent="0.25">
      <c r="C42" s="10"/>
      <c r="D42" s="10"/>
      <c r="E42" s="11"/>
      <c r="F42" s="13"/>
      <c r="G42" s="10"/>
      <c r="H42" s="11"/>
    </row>
    <row r="43" spans="3:8" x14ac:dyDescent="0.25">
      <c r="C43" s="10"/>
      <c r="D43" s="10"/>
      <c r="E43" s="11"/>
      <c r="F43" s="13"/>
      <c r="G43" s="10"/>
      <c r="H43" s="11"/>
    </row>
    <row r="44" spans="3:8" x14ac:dyDescent="0.25">
      <c r="C44" s="10"/>
      <c r="D44" s="10"/>
      <c r="E44" s="11"/>
      <c r="F44" s="13"/>
      <c r="G44" s="10"/>
      <c r="H44" s="11"/>
    </row>
    <row r="45" spans="3:8" x14ac:dyDescent="0.25">
      <c r="C45" s="10"/>
      <c r="D45" s="10"/>
      <c r="E45" s="11"/>
      <c r="F45" s="13"/>
      <c r="G45" s="10"/>
      <c r="H45" s="11"/>
    </row>
    <row r="46" spans="3:8" x14ac:dyDescent="0.25">
      <c r="C46" s="10"/>
      <c r="D46" s="10"/>
      <c r="E46" s="11"/>
      <c r="F46" s="13"/>
      <c r="G46" s="10"/>
      <c r="H46" s="11"/>
    </row>
    <row r="47" spans="3:8" x14ac:dyDescent="0.25">
      <c r="C47" s="10"/>
      <c r="D47" s="10"/>
      <c r="E47" s="11"/>
      <c r="F47" s="13"/>
      <c r="G47" s="10"/>
      <c r="H47" s="11"/>
    </row>
    <row r="48" spans="3:8" x14ac:dyDescent="0.25">
      <c r="C48" s="10"/>
      <c r="D48" s="10"/>
      <c r="E48" s="11"/>
      <c r="F48" s="13"/>
      <c r="G48" s="10"/>
      <c r="H48" s="11"/>
    </row>
    <row r="49" spans="3:8" x14ac:dyDescent="0.25">
      <c r="C49" s="10"/>
      <c r="D49" s="10"/>
      <c r="E49" s="11"/>
      <c r="F49" s="13"/>
      <c r="G49" s="10"/>
      <c r="H49" s="11"/>
    </row>
    <row r="50" spans="3:8" x14ac:dyDescent="0.25">
      <c r="C50" s="10"/>
      <c r="D50" s="10"/>
      <c r="E50" s="11"/>
      <c r="F50" s="13"/>
      <c r="G50" s="10"/>
      <c r="H50" s="11"/>
    </row>
    <row r="51" spans="3:8" x14ac:dyDescent="0.25">
      <c r="C51" s="10"/>
      <c r="D51" s="10"/>
      <c r="E51" s="11"/>
      <c r="F51" s="13"/>
      <c r="G51" s="10"/>
      <c r="H51" s="11"/>
    </row>
    <row r="52" spans="3:8" x14ac:dyDescent="0.25">
      <c r="C52" s="10"/>
      <c r="D52" s="10"/>
      <c r="E52" s="11"/>
      <c r="F52" s="13"/>
      <c r="G52" s="10"/>
      <c r="H52" s="11"/>
    </row>
    <row r="53" spans="3:8" x14ac:dyDescent="0.25">
      <c r="C53" s="10"/>
      <c r="D53" s="10"/>
      <c r="E53" s="11"/>
      <c r="F53" s="13"/>
      <c r="G53" s="10"/>
      <c r="H53" s="11"/>
    </row>
    <row r="54" spans="3:8" x14ac:dyDescent="0.25">
      <c r="C54" s="10"/>
      <c r="D54" s="10"/>
      <c r="E54" s="11"/>
      <c r="F54" s="13"/>
      <c r="G54" s="10"/>
      <c r="H54" s="11"/>
    </row>
    <row r="55" spans="3:8" x14ac:dyDescent="0.25">
      <c r="C55" s="10"/>
      <c r="D55" s="10"/>
      <c r="E55" s="11"/>
      <c r="F55" s="13"/>
      <c r="G55" s="10"/>
      <c r="H55" s="11"/>
    </row>
    <row r="56" spans="3:8" x14ac:dyDescent="0.25">
      <c r="C56" s="10"/>
      <c r="D56" s="10"/>
      <c r="E56" s="11"/>
      <c r="F56" s="13"/>
      <c r="G56" s="10"/>
      <c r="H56" s="11"/>
    </row>
    <row r="57" spans="3:8" x14ac:dyDescent="0.25">
      <c r="C57" s="10"/>
      <c r="D57" s="10"/>
      <c r="E57" s="11"/>
      <c r="F57" s="13"/>
      <c r="G57" s="10"/>
      <c r="H57" s="11"/>
    </row>
    <row r="58" spans="3:8" x14ac:dyDescent="0.25">
      <c r="C58" s="10"/>
      <c r="D58" s="10"/>
      <c r="E58" s="11"/>
      <c r="F58" s="13"/>
      <c r="G58" s="10"/>
      <c r="H58" s="11"/>
    </row>
    <row r="59" spans="3:8" x14ac:dyDescent="0.25">
      <c r="C59" s="10"/>
      <c r="D59" s="10"/>
      <c r="E59" s="11"/>
      <c r="F59" s="13"/>
      <c r="G59" s="10"/>
      <c r="H59" s="11"/>
    </row>
    <row r="60" spans="3:8" x14ac:dyDescent="0.25">
      <c r="C60" s="10"/>
      <c r="D60" s="10"/>
      <c r="E60" s="11"/>
      <c r="F60" s="13"/>
      <c r="G60" s="10"/>
      <c r="H60" s="11"/>
    </row>
    <row r="61" spans="3:8" x14ac:dyDescent="0.25">
      <c r="C61" s="10"/>
      <c r="D61" s="10"/>
      <c r="E61" s="11"/>
      <c r="F61" s="13"/>
      <c r="G61" s="10"/>
      <c r="H61" s="11"/>
    </row>
    <row r="62" spans="3:8" x14ac:dyDescent="0.25">
      <c r="C62" s="10"/>
      <c r="D62" s="10"/>
      <c r="E62" s="11"/>
      <c r="F62" s="13"/>
      <c r="G62" s="10"/>
      <c r="H62" s="11"/>
    </row>
    <row r="63" spans="3:8" x14ac:dyDescent="0.25">
      <c r="C63" s="10"/>
      <c r="D63" s="10"/>
      <c r="E63" s="11"/>
      <c r="F63" s="13"/>
      <c r="G63" s="10"/>
      <c r="H63" s="11"/>
    </row>
    <row r="64" spans="3:8" x14ac:dyDescent="0.25">
      <c r="C64" s="10"/>
      <c r="D64" s="10"/>
      <c r="E64" s="11"/>
      <c r="F64" s="13"/>
      <c r="G64" s="10"/>
      <c r="H64" s="11"/>
    </row>
    <row r="65" spans="3:8" x14ac:dyDescent="0.25">
      <c r="C65" s="10"/>
      <c r="D65" s="10"/>
      <c r="E65" s="11"/>
      <c r="F65" s="13"/>
      <c r="G65" s="10"/>
      <c r="H65" s="11"/>
    </row>
    <row r="66" spans="3:8" x14ac:dyDescent="0.25">
      <c r="C66" s="10"/>
      <c r="D66" s="10"/>
      <c r="E66" s="11"/>
      <c r="F66" s="13"/>
      <c r="G66" s="10"/>
      <c r="H66" s="11"/>
    </row>
    <row r="67" spans="3:8" x14ac:dyDescent="0.25">
      <c r="C67" s="10"/>
      <c r="D67" s="10"/>
      <c r="E67" s="11"/>
      <c r="F67" s="13"/>
      <c r="G67" s="10"/>
      <c r="H67" s="11"/>
    </row>
    <row r="68" spans="3:8" x14ac:dyDescent="0.25">
      <c r="C68" s="10"/>
      <c r="D68" s="10"/>
      <c r="E68" s="11"/>
      <c r="F68" s="13"/>
      <c r="G68" s="10"/>
      <c r="H68" s="11"/>
    </row>
    <row r="69" spans="3:8" x14ac:dyDescent="0.25">
      <c r="C69" s="10"/>
      <c r="D69" s="10"/>
      <c r="E69" s="11"/>
      <c r="F69" s="13"/>
      <c r="G69" s="10"/>
      <c r="H69" s="11"/>
    </row>
    <row r="70" spans="3:8" x14ac:dyDescent="0.25">
      <c r="C70" s="10"/>
      <c r="D70" s="10"/>
      <c r="E70" s="11"/>
      <c r="F70" s="13"/>
      <c r="G70" s="10"/>
      <c r="H70" s="11"/>
    </row>
    <row r="71" spans="3:8" x14ac:dyDescent="0.25">
      <c r="C71" s="10"/>
      <c r="D71" s="10"/>
      <c r="E71" s="11"/>
      <c r="F71" s="13"/>
      <c r="G71" s="10"/>
      <c r="H71" s="11"/>
    </row>
    <row r="72" spans="3:8" x14ac:dyDescent="0.25">
      <c r="C72" s="10"/>
      <c r="D72" s="10"/>
      <c r="E72" s="11"/>
      <c r="F72" s="13"/>
      <c r="G72" s="10"/>
      <c r="H72" s="11"/>
    </row>
    <row r="73" spans="3:8" x14ac:dyDescent="0.25">
      <c r="C73" s="10"/>
      <c r="D73" s="10"/>
      <c r="E73" s="11"/>
      <c r="F73" s="13"/>
      <c r="G73" s="10"/>
      <c r="H73" s="11"/>
    </row>
    <row r="74" spans="3:8" x14ac:dyDescent="0.25">
      <c r="C74" s="10"/>
      <c r="D74" s="10"/>
      <c r="E74" s="11"/>
      <c r="F74" s="13"/>
      <c r="G74" s="10"/>
      <c r="H74" s="11"/>
    </row>
    <row r="75" spans="3:8" x14ac:dyDescent="0.25">
      <c r="C75" s="10"/>
      <c r="D75" s="10"/>
      <c r="E75" s="11"/>
      <c r="F75" s="13"/>
      <c r="G75" s="10"/>
      <c r="H75" s="11"/>
    </row>
    <row r="76" spans="3:8" x14ac:dyDescent="0.25">
      <c r="C76" s="10"/>
      <c r="D76" s="10"/>
      <c r="E76" s="11"/>
      <c r="F76" s="13"/>
      <c r="G76" s="10"/>
      <c r="H76" s="11"/>
    </row>
    <row r="77" spans="3:8" x14ac:dyDescent="0.25">
      <c r="C77" s="10"/>
      <c r="D77" s="10"/>
      <c r="E77" s="11"/>
      <c r="F77" s="13"/>
      <c r="G77" s="10"/>
      <c r="H77" s="11"/>
    </row>
    <row r="78" spans="3:8" x14ac:dyDescent="0.25">
      <c r="C78" s="10"/>
      <c r="D78" s="10"/>
      <c r="E78" s="11"/>
      <c r="F78" s="13"/>
      <c r="G78" s="10"/>
      <c r="H78" s="11"/>
    </row>
    <row r="79" spans="3:8" x14ac:dyDescent="0.25">
      <c r="C79" s="10"/>
      <c r="D79" s="10"/>
      <c r="E79" s="11"/>
      <c r="F79" s="13"/>
      <c r="G79" s="10"/>
      <c r="H79" s="11"/>
    </row>
    <row r="80" spans="3:8" x14ac:dyDescent="0.25">
      <c r="C80" s="10"/>
      <c r="D80" s="10"/>
      <c r="E80" s="11"/>
      <c r="F80" s="13"/>
      <c r="G80" s="10"/>
      <c r="H80" s="11"/>
    </row>
    <row r="81" spans="3:8" x14ac:dyDescent="0.25">
      <c r="C81" s="10"/>
      <c r="D81" s="10"/>
      <c r="E81" s="11"/>
      <c r="F81" s="13"/>
      <c r="G81" s="10"/>
      <c r="H81" s="11"/>
    </row>
    <row r="82" spans="3:8" x14ac:dyDescent="0.25">
      <c r="C82" s="10"/>
      <c r="D82" s="10"/>
      <c r="E82" s="11"/>
      <c r="F82" s="13"/>
      <c r="G82" s="10"/>
      <c r="H82" s="11"/>
    </row>
    <row r="83" spans="3:8" x14ac:dyDescent="0.25">
      <c r="C83" s="10"/>
      <c r="D83" s="10"/>
      <c r="E83" s="11"/>
      <c r="F83" s="13"/>
      <c r="G83" s="10"/>
      <c r="H83" s="11"/>
    </row>
    <row r="84" spans="3:8" x14ac:dyDescent="0.25">
      <c r="C84" s="10"/>
      <c r="D84" s="10"/>
      <c r="E84" s="11"/>
      <c r="F84" s="13"/>
      <c r="G84" s="10"/>
      <c r="H84" s="11"/>
    </row>
    <row r="85" spans="3:8" x14ac:dyDescent="0.25">
      <c r="C85" s="10"/>
      <c r="D85" s="10"/>
      <c r="E85" s="11"/>
      <c r="F85" s="13"/>
      <c r="G85" s="10"/>
      <c r="H85" s="11"/>
    </row>
    <row r="86" spans="3:8" x14ac:dyDescent="0.25">
      <c r="C86" s="10"/>
      <c r="D86" s="10"/>
      <c r="E86" s="11"/>
      <c r="F86" s="13"/>
      <c r="G86" s="10"/>
      <c r="H86" s="11"/>
    </row>
    <row r="87" spans="3:8" x14ac:dyDescent="0.25">
      <c r="C87" s="10"/>
      <c r="D87" s="10"/>
      <c r="E87" s="11"/>
      <c r="F87" s="13"/>
      <c r="G87" s="10"/>
      <c r="H87" s="11"/>
    </row>
    <row r="88" spans="3:8" x14ac:dyDescent="0.25">
      <c r="C88" s="10"/>
      <c r="D88" s="10"/>
      <c r="E88" s="11"/>
      <c r="F88" s="13"/>
      <c r="G88" s="10"/>
      <c r="H88" s="11"/>
    </row>
    <row r="89" spans="3:8" x14ac:dyDescent="0.25">
      <c r="C89" s="10"/>
      <c r="D89" s="10"/>
      <c r="E89" s="11"/>
      <c r="F89" s="13"/>
      <c r="G89" s="10"/>
      <c r="H89" s="11"/>
    </row>
    <row r="90" spans="3:8" x14ac:dyDescent="0.25">
      <c r="C90" s="10"/>
      <c r="D90" s="10"/>
      <c r="E90" s="11"/>
      <c r="F90" s="13"/>
      <c r="G90" s="10"/>
      <c r="H90" s="11"/>
    </row>
    <row r="91" spans="3:8" x14ac:dyDescent="0.25">
      <c r="C91" s="10"/>
      <c r="D91" s="10"/>
      <c r="E91" s="11"/>
      <c r="F91" s="13"/>
      <c r="G91" s="10"/>
      <c r="H91" s="11"/>
    </row>
    <row r="92" spans="3:8" x14ac:dyDescent="0.25">
      <c r="C92" s="10"/>
      <c r="D92" s="10"/>
      <c r="E92" s="11"/>
      <c r="F92" s="13"/>
      <c r="G92" s="10"/>
      <c r="H92" s="11"/>
    </row>
    <row r="93" spans="3:8" x14ac:dyDescent="0.25">
      <c r="C93" s="10"/>
      <c r="D93" s="10"/>
      <c r="E93" s="11"/>
      <c r="F93" s="13"/>
      <c r="G93" s="10"/>
      <c r="H93" s="11"/>
    </row>
    <row r="94" spans="3:8" x14ac:dyDescent="0.25">
      <c r="C94" s="10"/>
      <c r="D94" s="10"/>
      <c r="E94" s="11"/>
      <c r="F94" s="13"/>
      <c r="G94" s="10"/>
      <c r="H94" s="11"/>
    </row>
    <row r="95" spans="3:8" x14ac:dyDescent="0.25">
      <c r="C95" s="10"/>
      <c r="D95" s="10"/>
      <c r="E95" s="11"/>
      <c r="F95" s="13"/>
      <c r="G95" s="10"/>
      <c r="H95" s="11"/>
    </row>
    <row r="96" spans="3:8" x14ac:dyDescent="0.25">
      <c r="C96" s="10"/>
      <c r="D96" s="10"/>
      <c r="E96" s="11"/>
      <c r="F96" s="13"/>
      <c r="G96" s="10"/>
      <c r="H96" s="11"/>
    </row>
    <row r="97" spans="3:8" x14ac:dyDescent="0.25">
      <c r="C97" s="10"/>
      <c r="D97" s="10"/>
      <c r="E97" s="11"/>
      <c r="F97" s="13"/>
      <c r="G97" s="10"/>
      <c r="H97" s="11"/>
    </row>
    <row r="98" spans="3:8" x14ac:dyDescent="0.25">
      <c r="C98" s="10"/>
      <c r="D98" s="10"/>
      <c r="E98" s="11"/>
      <c r="F98" s="13"/>
      <c r="G98" s="10"/>
      <c r="H98" s="11"/>
    </row>
    <row r="99" spans="3:8" x14ac:dyDescent="0.25">
      <c r="C99" s="10"/>
      <c r="D99" s="10"/>
      <c r="E99" s="11"/>
      <c r="F99" s="13"/>
      <c r="G99" s="10"/>
      <c r="H99" s="11"/>
    </row>
    <row r="100" spans="3:8" x14ac:dyDescent="0.25">
      <c r="C100" s="10"/>
      <c r="D100" s="10"/>
      <c r="E100" s="11"/>
      <c r="F100" s="13"/>
      <c r="G100" s="10"/>
      <c r="H100" s="11"/>
    </row>
    <row r="101" spans="3:8" x14ac:dyDescent="0.25">
      <c r="C101" s="10"/>
      <c r="D101" s="10"/>
      <c r="E101" s="11"/>
      <c r="F101" s="13"/>
      <c r="G101" s="10"/>
      <c r="H101" s="11"/>
    </row>
    <row r="102" spans="3:8" x14ac:dyDescent="0.25">
      <c r="C102" s="10"/>
      <c r="D102" s="10"/>
      <c r="E102" s="11"/>
      <c r="F102" s="13"/>
      <c r="G102" s="10"/>
      <c r="H102" s="11"/>
    </row>
    <row r="103" spans="3:8" x14ac:dyDescent="0.25">
      <c r="C103" s="10"/>
      <c r="D103" s="10"/>
      <c r="E103" s="11"/>
      <c r="F103" s="13"/>
      <c r="G103" s="10"/>
      <c r="H103" s="11"/>
    </row>
    <row r="104" spans="3:8" x14ac:dyDescent="0.25">
      <c r="C104" s="10"/>
      <c r="D104" s="10"/>
      <c r="E104" s="11"/>
      <c r="F104" s="13"/>
      <c r="G104" s="10"/>
      <c r="H104" s="11"/>
    </row>
    <row r="105" spans="3:8" x14ac:dyDescent="0.25">
      <c r="C105" s="10"/>
      <c r="D105" s="10"/>
      <c r="E105" s="11"/>
      <c r="F105" s="13"/>
      <c r="G105" s="10"/>
      <c r="H105" s="11"/>
    </row>
    <row r="106" spans="3:8" x14ac:dyDescent="0.25">
      <c r="C106" s="10"/>
      <c r="D106" s="10"/>
      <c r="E106" s="11"/>
      <c r="F106" s="13"/>
      <c r="G106" s="10"/>
      <c r="H106" s="11"/>
    </row>
    <row r="107" spans="3:8" x14ac:dyDescent="0.25">
      <c r="C107" s="10"/>
      <c r="D107" s="10"/>
      <c r="E107" s="11"/>
      <c r="F107" s="13"/>
      <c r="G107" s="10"/>
      <c r="H107" s="11"/>
    </row>
    <row r="108" spans="3:8" x14ac:dyDescent="0.25">
      <c r="C108" s="10"/>
      <c r="D108" s="10"/>
      <c r="E108" s="11"/>
      <c r="F108" s="13"/>
      <c r="G108" s="10"/>
      <c r="H108" s="11"/>
    </row>
    <row r="109" spans="3:8" x14ac:dyDescent="0.25">
      <c r="C109" s="10"/>
      <c r="D109" s="10"/>
      <c r="E109" s="11"/>
      <c r="F109" s="13"/>
      <c r="G109" s="10"/>
      <c r="H109" s="11"/>
    </row>
    <row r="110" spans="3:8" x14ac:dyDescent="0.25">
      <c r="C110" s="10"/>
      <c r="D110" s="10"/>
      <c r="E110" s="11"/>
      <c r="F110" s="13"/>
      <c r="G110" s="10"/>
      <c r="H110" s="11"/>
    </row>
    <row r="111" spans="3:8" x14ac:dyDescent="0.25">
      <c r="C111" s="10"/>
      <c r="D111" s="10"/>
      <c r="E111" s="11"/>
      <c r="F111" s="13"/>
      <c r="G111" s="10"/>
      <c r="H111" s="11"/>
    </row>
    <row r="112" spans="3:8" x14ac:dyDescent="0.25">
      <c r="C112" s="10"/>
      <c r="D112" s="10"/>
      <c r="E112" s="11"/>
      <c r="F112" s="13"/>
      <c r="G112" s="10"/>
      <c r="H112" s="11"/>
    </row>
    <row r="113" spans="3:8" x14ac:dyDescent="0.25">
      <c r="C113" s="10"/>
      <c r="D113" s="10"/>
      <c r="E113" s="11"/>
      <c r="F113" s="13"/>
      <c r="G113" s="10"/>
      <c r="H113" s="11"/>
    </row>
    <row r="114" spans="3:8" x14ac:dyDescent="0.25">
      <c r="C114" s="10"/>
      <c r="D114" s="10"/>
      <c r="E114" s="11"/>
      <c r="F114" s="13"/>
      <c r="G114" s="10"/>
      <c r="H114" s="11"/>
    </row>
    <row r="115" spans="3:8" x14ac:dyDescent="0.25">
      <c r="C115" s="10"/>
      <c r="D115" s="10"/>
      <c r="E115" s="11"/>
      <c r="F115" s="13"/>
      <c r="G115" s="10"/>
      <c r="H115" s="11"/>
    </row>
    <row r="116" spans="3:8" x14ac:dyDescent="0.25">
      <c r="C116" s="10"/>
      <c r="D116" s="10"/>
      <c r="E116" s="11"/>
      <c r="F116" s="13"/>
      <c r="G116" s="10"/>
      <c r="H116" s="11"/>
    </row>
    <row r="117" spans="3:8" x14ac:dyDescent="0.25">
      <c r="C117" s="10"/>
      <c r="D117" s="10"/>
      <c r="E117" s="11"/>
      <c r="F117" s="13"/>
      <c r="G117" s="10"/>
      <c r="H117" s="11"/>
    </row>
    <row r="118" spans="3:8" x14ac:dyDescent="0.25">
      <c r="C118" s="10"/>
      <c r="D118" s="10"/>
      <c r="E118" s="11"/>
      <c r="F118" s="13"/>
      <c r="G118" s="10"/>
      <c r="H118" s="11"/>
    </row>
    <row r="119" spans="3:8" x14ac:dyDescent="0.25">
      <c r="C119" s="10"/>
      <c r="D119" s="10"/>
      <c r="E119" s="11"/>
      <c r="F119" s="13"/>
      <c r="G119" s="10"/>
      <c r="H119" s="11"/>
    </row>
    <row r="120" spans="3:8" x14ac:dyDescent="0.25">
      <c r="C120" s="10"/>
      <c r="D120" s="10"/>
      <c r="E120" s="11"/>
      <c r="F120" s="13"/>
      <c r="G120" s="10"/>
      <c r="H120" s="11"/>
    </row>
    <row r="121" spans="3:8" x14ac:dyDescent="0.25">
      <c r="C121" s="10"/>
      <c r="D121" s="10"/>
      <c r="E121" s="11"/>
      <c r="F121" s="13"/>
      <c r="G121" s="10"/>
      <c r="H121" s="11"/>
    </row>
    <row r="122" spans="3:8" x14ac:dyDescent="0.25">
      <c r="C122" s="10"/>
      <c r="D122" s="10"/>
      <c r="E122" s="11"/>
      <c r="F122" s="13"/>
      <c r="G122" s="10"/>
      <c r="H122" s="11"/>
    </row>
    <row r="123" spans="3:8" x14ac:dyDescent="0.25">
      <c r="C123" s="10"/>
      <c r="D123" s="10"/>
      <c r="E123" s="11"/>
      <c r="F123" s="13"/>
      <c r="G123" s="10"/>
      <c r="H123" s="11"/>
    </row>
    <row r="124" spans="3:8" x14ac:dyDescent="0.25">
      <c r="C124" s="10"/>
      <c r="D124" s="10"/>
      <c r="E124" s="11"/>
      <c r="F124" s="13"/>
      <c r="G124" s="10"/>
      <c r="H124" s="11"/>
    </row>
    <row r="125" spans="3:8" x14ac:dyDescent="0.25">
      <c r="C125" s="10"/>
      <c r="D125" s="10"/>
      <c r="E125" s="11"/>
      <c r="F125" s="13"/>
      <c r="G125" s="10"/>
      <c r="H125" s="11"/>
    </row>
    <row r="126" spans="3:8" x14ac:dyDescent="0.25">
      <c r="C126" s="10"/>
      <c r="D126" s="10"/>
      <c r="E126" s="11"/>
      <c r="F126" s="13"/>
      <c r="G126" s="10"/>
      <c r="H126" s="11"/>
    </row>
    <row r="127" spans="3:8" x14ac:dyDescent="0.25">
      <c r="C127" s="10"/>
      <c r="D127" s="10"/>
      <c r="E127" s="11"/>
      <c r="F127" s="13"/>
      <c r="G127" s="10"/>
      <c r="H127" s="11"/>
    </row>
    <row r="128" spans="3:8" x14ac:dyDescent="0.25">
      <c r="C128" s="10"/>
      <c r="D128" s="10"/>
      <c r="E128" s="11"/>
      <c r="F128" s="13"/>
      <c r="G128" s="10"/>
      <c r="H128" s="11"/>
    </row>
    <row r="129" spans="3:8" x14ac:dyDescent="0.25">
      <c r="C129" s="10"/>
      <c r="D129" s="10"/>
      <c r="E129" s="11"/>
      <c r="F129" s="13"/>
      <c r="G129" s="10"/>
      <c r="H129" s="11"/>
    </row>
    <row r="130" spans="3:8" x14ac:dyDescent="0.25">
      <c r="C130" s="10"/>
      <c r="D130" s="10"/>
      <c r="E130" s="11"/>
      <c r="F130" s="13"/>
      <c r="G130" s="10"/>
      <c r="H130" s="11"/>
    </row>
    <row r="131" spans="3:8" x14ac:dyDescent="0.25">
      <c r="C131" s="10"/>
      <c r="D131" s="10"/>
      <c r="E131" s="11"/>
      <c r="F131" s="13"/>
      <c r="G131" s="10"/>
      <c r="H131" s="11"/>
    </row>
    <row r="132" spans="3:8" x14ac:dyDescent="0.25">
      <c r="C132" s="10"/>
      <c r="D132" s="10"/>
      <c r="E132" s="11"/>
      <c r="F132" s="13"/>
      <c r="G132" s="10"/>
      <c r="H132" s="11"/>
    </row>
    <row r="133" spans="3:8" x14ac:dyDescent="0.25">
      <c r="C133" s="10"/>
      <c r="D133" s="10"/>
      <c r="E133" s="11"/>
      <c r="F133" s="13"/>
      <c r="G133" s="10"/>
      <c r="H133" s="11"/>
    </row>
    <row r="134" spans="3:8" x14ac:dyDescent="0.25">
      <c r="C134" s="10"/>
      <c r="D134" s="10"/>
      <c r="E134" s="11"/>
      <c r="F134" s="13"/>
      <c r="G134" s="10"/>
      <c r="H134" s="11"/>
    </row>
    <row r="135" spans="3:8" x14ac:dyDescent="0.25">
      <c r="C135" s="10"/>
      <c r="D135" s="10"/>
      <c r="E135" s="11"/>
      <c r="F135" s="13"/>
      <c r="G135" s="10"/>
      <c r="H135" s="11"/>
    </row>
    <row r="136" spans="3:8" x14ac:dyDescent="0.25">
      <c r="C136" s="10"/>
      <c r="D136" s="10"/>
      <c r="E136" s="11"/>
      <c r="F136" s="13"/>
      <c r="G136" s="10"/>
      <c r="H136" s="11"/>
    </row>
    <row r="137" spans="3:8" x14ac:dyDescent="0.25">
      <c r="C137" s="10"/>
      <c r="D137" s="10"/>
      <c r="E137" s="11"/>
      <c r="F137" s="13"/>
      <c r="G137" s="10"/>
      <c r="H137" s="11"/>
    </row>
    <row r="138" spans="3:8" x14ac:dyDescent="0.25">
      <c r="C138" s="10"/>
      <c r="D138" s="10"/>
      <c r="E138" s="11"/>
      <c r="F138" s="13"/>
      <c r="G138" s="10"/>
      <c r="H138" s="11"/>
    </row>
    <row r="139" spans="3:8" x14ac:dyDescent="0.25">
      <c r="C139" s="10"/>
      <c r="D139" s="10"/>
      <c r="E139" s="11"/>
      <c r="F139" s="13"/>
      <c r="G139" s="10"/>
      <c r="H139" s="11"/>
    </row>
    <row r="140" spans="3:8" x14ac:dyDescent="0.25">
      <c r="C140" s="10"/>
      <c r="D140" s="10"/>
      <c r="E140" s="11"/>
      <c r="F140" s="13"/>
      <c r="G140" s="10"/>
      <c r="H140" s="11"/>
    </row>
    <row r="141" spans="3:8" x14ac:dyDescent="0.25">
      <c r="C141" s="10"/>
      <c r="D141" s="10"/>
      <c r="E141" s="11"/>
      <c r="F141" s="13"/>
      <c r="G141" s="10"/>
      <c r="H141" s="11"/>
    </row>
    <row r="142" spans="3:8" x14ac:dyDescent="0.25">
      <c r="C142" s="10"/>
      <c r="D142" s="10"/>
      <c r="E142" s="11"/>
      <c r="F142" s="13"/>
      <c r="G142" s="10"/>
      <c r="H142" s="11"/>
    </row>
    <row r="143" spans="3:8" x14ac:dyDescent="0.25">
      <c r="C143" s="10"/>
      <c r="D143" s="10"/>
      <c r="E143" s="11"/>
      <c r="F143" s="13"/>
      <c r="G143" s="10"/>
      <c r="H143" s="11"/>
    </row>
    <row r="144" spans="3:8" x14ac:dyDescent="0.25">
      <c r="C144" s="10"/>
      <c r="D144" s="10"/>
      <c r="E144" s="11"/>
      <c r="F144" s="13"/>
      <c r="G144" s="10"/>
      <c r="H144" s="11"/>
    </row>
    <row r="145" spans="3:8" x14ac:dyDescent="0.25">
      <c r="C145" s="10"/>
      <c r="D145" s="10"/>
      <c r="E145" s="11"/>
      <c r="F145" s="13"/>
      <c r="G145" s="10"/>
      <c r="H145" s="11"/>
    </row>
    <row r="146" spans="3:8" x14ac:dyDescent="0.25">
      <c r="C146" s="10"/>
      <c r="D146" s="10"/>
      <c r="E146" s="11"/>
      <c r="F146" s="13"/>
      <c r="G146" s="10"/>
      <c r="H146" s="11"/>
    </row>
    <row r="147" spans="3:8" x14ac:dyDescent="0.25">
      <c r="C147" s="10"/>
      <c r="D147" s="10"/>
      <c r="E147" s="11"/>
      <c r="F147" s="13"/>
      <c r="G147" s="10"/>
      <c r="H147" s="11"/>
    </row>
    <row r="148" spans="3:8" x14ac:dyDescent="0.25">
      <c r="C148" s="10"/>
      <c r="D148" s="10"/>
      <c r="E148" s="11"/>
      <c r="F148" s="13"/>
      <c r="G148" s="10"/>
      <c r="H148" s="11"/>
    </row>
    <row r="149" spans="3:8" x14ac:dyDescent="0.25">
      <c r="C149" s="10"/>
      <c r="D149" s="10"/>
      <c r="E149" s="11"/>
      <c r="F149" s="13"/>
      <c r="G149" s="10"/>
      <c r="H149" s="11"/>
    </row>
    <row r="150" spans="3:8" x14ac:dyDescent="0.25">
      <c r="C150" s="10"/>
      <c r="D150" s="10"/>
      <c r="E150" s="11"/>
      <c r="F150" s="13"/>
      <c r="G150" s="10"/>
      <c r="H150" s="11"/>
    </row>
    <row r="151" spans="3:8" x14ac:dyDescent="0.25">
      <c r="C151" s="10"/>
      <c r="D151" s="10"/>
      <c r="E151" s="11"/>
      <c r="F151" s="13"/>
      <c r="G151" s="10"/>
      <c r="H151" s="11"/>
    </row>
    <row r="152" spans="3:8" x14ac:dyDescent="0.25">
      <c r="C152" s="10"/>
      <c r="D152" s="10"/>
      <c r="E152" s="11"/>
      <c r="F152" s="13"/>
      <c r="G152" s="10"/>
      <c r="H152" s="11"/>
    </row>
    <row r="153" spans="3:8" x14ac:dyDescent="0.25">
      <c r="C153" s="10"/>
      <c r="D153" s="10"/>
      <c r="E153" s="11"/>
      <c r="F153" s="13"/>
      <c r="G153" s="10"/>
      <c r="H153" s="11"/>
    </row>
    <row r="154" spans="3:8" x14ac:dyDescent="0.25">
      <c r="C154" s="10"/>
      <c r="D154" s="10"/>
      <c r="E154" s="11"/>
      <c r="F154" s="13"/>
      <c r="G154" s="10"/>
      <c r="H154" s="11"/>
    </row>
    <row r="155" spans="3:8" x14ac:dyDescent="0.25">
      <c r="C155" s="10"/>
      <c r="D155" s="10"/>
      <c r="E155" s="11"/>
      <c r="F155" s="13"/>
      <c r="G155" s="10"/>
      <c r="H155" s="11"/>
    </row>
    <row r="156" spans="3:8" x14ac:dyDescent="0.25">
      <c r="C156" s="10"/>
      <c r="D156" s="10"/>
      <c r="E156" s="11"/>
      <c r="F156" s="13"/>
      <c r="G156" s="10"/>
      <c r="H156" s="11"/>
    </row>
    <row r="157" spans="3:8" x14ac:dyDescent="0.25">
      <c r="C157" s="10"/>
      <c r="D157" s="10"/>
      <c r="E157" s="11"/>
      <c r="F157" s="13"/>
      <c r="G157" s="10"/>
      <c r="H157" s="11"/>
    </row>
    <row r="158" spans="3:8" x14ac:dyDescent="0.25">
      <c r="C158" s="10"/>
      <c r="D158" s="10"/>
      <c r="E158" s="11"/>
      <c r="F158" s="13"/>
      <c r="G158" s="10"/>
      <c r="H158" s="11"/>
    </row>
    <row r="159" spans="3:8" x14ac:dyDescent="0.25">
      <c r="C159" s="10"/>
      <c r="D159" s="10"/>
      <c r="E159" s="11"/>
      <c r="F159" s="13"/>
      <c r="G159" s="10"/>
      <c r="H159" s="11"/>
    </row>
    <row r="160" spans="3:8" x14ac:dyDescent="0.25">
      <c r="C160" s="10"/>
      <c r="D160" s="10"/>
      <c r="E160" s="11"/>
      <c r="F160" s="13"/>
      <c r="G160" s="10"/>
      <c r="H160" s="11"/>
    </row>
    <row r="161" spans="3:8" x14ac:dyDescent="0.25">
      <c r="C161" s="10"/>
      <c r="D161" s="10"/>
      <c r="E161" s="11"/>
      <c r="F161" s="13"/>
      <c r="G161" s="10"/>
      <c r="H161" s="11"/>
    </row>
    <row r="162" spans="3:8" x14ac:dyDescent="0.25">
      <c r="C162" s="10"/>
      <c r="D162" s="10"/>
      <c r="E162" s="11"/>
      <c r="F162" s="13"/>
      <c r="G162" s="10"/>
      <c r="H162" s="11"/>
    </row>
    <row r="163" spans="3:8" x14ac:dyDescent="0.25">
      <c r="C163" s="10"/>
      <c r="D163" s="10"/>
      <c r="E163" s="11"/>
      <c r="F163" s="13"/>
      <c r="G163" s="10"/>
      <c r="H163" s="11"/>
    </row>
    <row r="164" spans="3:8" x14ac:dyDescent="0.25">
      <c r="C164" s="10"/>
      <c r="D164" s="10"/>
      <c r="E164" s="11"/>
      <c r="F164" s="13"/>
      <c r="G164" s="10"/>
      <c r="H164" s="11"/>
    </row>
    <row r="165" spans="3:8" x14ac:dyDescent="0.25">
      <c r="C165" s="10"/>
      <c r="D165" s="10"/>
      <c r="E165" s="11"/>
      <c r="F165" s="13"/>
      <c r="G165" s="10"/>
      <c r="H165" s="11"/>
    </row>
    <row r="166" spans="3:8" x14ac:dyDescent="0.25">
      <c r="C166" s="10"/>
      <c r="D166" s="10"/>
      <c r="E166" s="11"/>
      <c r="F166" s="13"/>
      <c r="G166" s="10"/>
      <c r="H166" s="11"/>
    </row>
    <row r="167" spans="3:8" x14ac:dyDescent="0.25">
      <c r="C167" s="10"/>
      <c r="D167" s="10"/>
      <c r="E167" s="11"/>
      <c r="F167" s="13"/>
      <c r="G167" s="10"/>
      <c r="H167" s="11"/>
    </row>
    <row r="168" spans="3:8" x14ac:dyDescent="0.25">
      <c r="C168" s="10"/>
      <c r="D168" s="10"/>
      <c r="E168" s="11"/>
      <c r="F168" s="13"/>
      <c r="G168" s="10"/>
      <c r="H168" s="11"/>
    </row>
    <row r="169" spans="3:8" x14ac:dyDescent="0.25">
      <c r="C169" s="10"/>
      <c r="D169" s="10"/>
      <c r="E169" s="11"/>
      <c r="F169" s="13"/>
      <c r="G169" s="10"/>
      <c r="H169" s="11"/>
    </row>
    <row r="170" spans="3:8" x14ac:dyDescent="0.25">
      <c r="C170" s="10"/>
      <c r="D170" s="10"/>
      <c r="E170" s="11"/>
      <c r="F170" s="13"/>
      <c r="G170" s="10"/>
      <c r="H170" s="11"/>
    </row>
    <row r="171" spans="3:8" x14ac:dyDescent="0.25">
      <c r="C171" s="10"/>
      <c r="D171" s="10"/>
      <c r="E171" s="11"/>
      <c r="F171" s="13"/>
      <c r="G171" s="10"/>
      <c r="H171" s="11"/>
    </row>
    <row r="172" spans="3:8" x14ac:dyDescent="0.25">
      <c r="C172" s="10"/>
      <c r="D172" s="10"/>
      <c r="E172" s="11"/>
      <c r="F172" s="13"/>
      <c r="G172" s="10"/>
      <c r="H172" s="11"/>
    </row>
    <row r="173" spans="3:8" x14ac:dyDescent="0.25">
      <c r="C173" s="10"/>
      <c r="D173" s="10"/>
      <c r="E173" s="11"/>
      <c r="F173" s="13"/>
      <c r="G173" s="10"/>
      <c r="H173" s="11"/>
    </row>
    <row r="174" spans="3:8" x14ac:dyDescent="0.25">
      <c r="C174" s="10"/>
      <c r="D174" s="10"/>
      <c r="E174" s="11"/>
      <c r="F174" s="13"/>
      <c r="G174" s="10"/>
      <c r="H174" s="11"/>
    </row>
    <row r="175" spans="3:8" x14ac:dyDescent="0.25">
      <c r="C175" s="10"/>
      <c r="D175" s="10"/>
      <c r="E175" s="11"/>
      <c r="F175" s="13"/>
      <c r="G175" s="10"/>
      <c r="H175" s="11"/>
    </row>
    <row r="176" spans="3:8" x14ac:dyDescent="0.25">
      <c r="C176" s="10"/>
      <c r="D176" s="10"/>
      <c r="E176" s="11"/>
      <c r="F176" s="13"/>
      <c r="G176" s="10"/>
      <c r="H176" s="11"/>
    </row>
    <row r="177" spans="3:8" x14ac:dyDescent="0.25">
      <c r="C177" s="10"/>
      <c r="D177" s="10"/>
      <c r="E177" s="11"/>
      <c r="F177" s="13"/>
      <c r="G177" s="10"/>
      <c r="H177" s="11"/>
    </row>
    <row r="178" spans="3:8" x14ac:dyDescent="0.25">
      <c r="C178" s="10"/>
      <c r="D178" s="10"/>
      <c r="E178" s="11"/>
      <c r="F178" s="13"/>
      <c r="G178" s="10"/>
      <c r="H178" s="11"/>
    </row>
    <row r="179" spans="3:8" x14ac:dyDescent="0.25">
      <c r="C179" s="10"/>
      <c r="D179" s="10"/>
      <c r="E179" s="11"/>
      <c r="F179" s="13"/>
      <c r="G179" s="10"/>
      <c r="H179" s="11"/>
    </row>
    <row r="180" spans="3:8" x14ac:dyDescent="0.25">
      <c r="C180" s="10"/>
      <c r="D180" s="10"/>
      <c r="E180" s="11"/>
      <c r="F180" s="13"/>
      <c r="G180" s="10"/>
      <c r="H180" s="11"/>
    </row>
    <row r="181" spans="3:8" x14ac:dyDescent="0.25">
      <c r="C181" s="10"/>
      <c r="D181" s="10"/>
      <c r="E181" s="11"/>
      <c r="F181" s="13"/>
      <c r="G181" s="10"/>
      <c r="H181" s="11"/>
    </row>
    <row r="182" spans="3:8" x14ac:dyDescent="0.25">
      <c r="C182" s="10"/>
      <c r="D182" s="10"/>
      <c r="E182" s="11"/>
      <c r="F182" s="13"/>
      <c r="G182" s="10"/>
      <c r="H182" s="11"/>
    </row>
    <row r="183" spans="3:8" x14ac:dyDescent="0.25">
      <c r="C183" s="10"/>
      <c r="D183" s="10"/>
      <c r="E183" s="11"/>
      <c r="F183" s="13"/>
      <c r="G183" s="10"/>
      <c r="H183" s="11"/>
    </row>
    <row r="184" spans="3:8" x14ac:dyDescent="0.25">
      <c r="C184" s="10"/>
      <c r="D184" s="10"/>
      <c r="E184" s="11"/>
      <c r="F184" s="13"/>
      <c r="G184" s="10"/>
      <c r="H184" s="11"/>
    </row>
    <row r="185" spans="3:8" x14ac:dyDescent="0.25">
      <c r="C185" s="10"/>
      <c r="D185" s="10"/>
      <c r="E185" s="11"/>
      <c r="F185" s="13"/>
      <c r="G185" s="10"/>
      <c r="H185" s="11"/>
    </row>
    <row r="186" spans="3:8" x14ac:dyDescent="0.25">
      <c r="C186" s="10"/>
      <c r="D186" s="10"/>
      <c r="E186" s="11"/>
      <c r="F186" s="13"/>
      <c r="G186" s="10"/>
      <c r="H186" s="11"/>
    </row>
    <row r="187" spans="3:8" x14ac:dyDescent="0.25">
      <c r="C187" s="10"/>
      <c r="D187" s="10"/>
      <c r="E187" s="11"/>
      <c r="F187" s="13"/>
      <c r="G187" s="10"/>
      <c r="H187" s="11"/>
    </row>
    <row r="188" spans="3:8" x14ac:dyDescent="0.25">
      <c r="C188" s="10"/>
      <c r="D188" s="10"/>
      <c r="E188" s="11"/>
      <c r="F188" s="13"/>
      <c r="G188" s="10"/>
      <c r="H188" s="11"/>
    </row>
    <row r="189" spans="3:8" x14ac:dyDescent="0.25">
      <c r="C189" s="10"/>
      <c r="D189" s="10"/>
      <c r="E189" s="11"/>
      <c r="F189" s="13"/>
      <c r="G189" s="10"/>
      <c r="H189" s="11"/>
    </row>
    <row r="190" spans="3:8" x14ac:dyDescent="0.25">
      <c r="C190" s="10"/>
      <c r="D190" s="10"/>
      <c r="E190" s="11"/>
      <c r="F190" s="13"/>
      <c r="G190" s="10"/>
      <c r="H190" s="11"/>
    </row>
    <row r="191" spans="3:8" x14ac:dyDescent="0.25">
      <c r="C191" s="10"/>
      <c r="D191" s="10"/>
      <c r="E191" s="11"/>
      <c r="F191" s="13"/>
      <c r="G191" s="10"/>
      <c r="H191" s="11"/>
    </row>
    <row r="192" spans="3:8" x14ac:dyDescent="0.25">
      <c r="C192" s="10"/>
      <c r="D192" s="10"/>
      <c r="E192" s="11"/>
      <c r="F192" s="13"/>
      <c r="G192" s="10"/>
      <c r="H192" s="11"/>
    </row>
    <row r="193" spans="3:8" x14ac:dyDescent="0.25">
      <c r="C193" s="10"/>
      <c r="D193" s="10"/>
      <c r="E193" s="11"/>
      <c r="F193" s="13"/>
      <c r="G193" s="10"/>
      <c r="H193" s="11"/>
    </row>
    <row r="194" spans="3:8" x14ac:dyDescent="0.25">
      <c r="C194" s="10"/>
      <c r="D194" s="10"/>
      <c r="E194" s="11"/>
      <c r="F194" s="13"/>
      <c r="G194" s="10"/>
      <c r="H194" s="11"/>
    </row>
    <row r="195" spans="3:8" x14ac:dyDescent="0.25">
      <c r="C195" s="10"/>
      <c r="D195" s="10"/>
      <c r="E195" s="11"/>
      <c r="F195" s="13"/>
      <c r="G195" s="10"/>
      <c r="H195" s="11"/>
    </row>
    <row r="196" spans="3:8" x14ac:dyDescent="0.25">
      <c r="C196" s="10"/>
      <c r="D196" s="10"/>
      <c r="E196" s="11"/>
      <c r="F196" s="13"/>
      <c r="G196" s="10"/>
      <c r="H196" s="11"/>
    </row>
    <row r="197" spans="3:8" x14ac:dyDescent="0.25">
      <c r="C197" s="10"/>
      <c r="D197" s="10"/>
      <c r="E197" s="11"/>
      <c r="F197" s="13"/>
      <c r="G197" s="10"/>
      <c r="H197" s="11"/>
    </row>
    <row r="198" spans="3:8" x14ac:dyDescent="0.25">
      <c r="C198" s="10"/>
      <c r="D198" s="10"/>
      <c r="E198" s="11"/>
      <c r="F198" s="13"/>
      <c r="G198" s="10"/>
      <c r="H198" s="11"/>
    </row>
    <row r="199" spans="3:8" x14ac:dyDescent="0.25">
      <c r="C199" s="10"/>
      <c r="D199" s="10"/>
      <c r="E199" s="11"/>
      <c r="F199" s="13"/>
      <c r="G199" s="10"/>
      <c r="H199" s="11"/>
    </row>
    <row r="200" spans="3:8" x14ac:dyDescent="0.25">
      <c r="C200" s="10"/>
      <c r="D200" s="10"/>
      <c r="E200" s="11"/>
      <c r="F200" s="13"/>
      <c r="G200" s="10"/>
      <c r="H200" s="11"/>
    </row>
    <row r="201" spans="3:8" x14ac:dyDescent="0.25">
      <c r="C201" s="10"/>
      <c r="D201" s="10"/>
      <c r="E201" s="11"/>
      <c r="F201" s="13"/>
      <c r="G201" s="10"/>
      <c r="H201" s="11"/>
    </row>
    <row r="202" spans="3:8" x14ac:dyDescent="0.25">
      <c r="C202" s="10"/>
      <c r="D202" s="10"/>
      <c r="E202" s="11"/>
      <c r="F202" s="13"/>
      <c r="G202" s="10"/>
      <c r="H202" s="11"/>
    </row>
    <row r="203" spans="3:8" x14ac:dyDescent="0.25">
      <c r="C203" s="10"/>
      <c r="D203" s="10"/>
      <c r="E203" s="11"/>
      <c r="F203" s="13"/>
      <c r="G203" s="10"/>
      <c r="H203" s="11"/>
    </row>
    <row r="204" spans="3:8" x14ac:dyDescent="0.25">
      <c r="C204" s="10"/>
      <c r="D204" s="10"/>
      <c r="E204" s="11"/>
      <c r="F204" s="13"/>
      <c r="G204" s="10"/>
      <c r="H204" s="11"/>
    </row>
    <row r="205" spans="3:8" x14ac:dyDescent="0.25">
      <c r="C205" s="10"/>
      <c r="D205" s="10"/>
      <c r="E205" s="11"/>
      <c r="F205" s="13"/>
      <c r="G205" s="10"/>
      <c r="H205" s="11"/>
    </row>
    <row r="206" spans="3:8" x14ac:dyDescent="0.25">
      <c r="C206" s="10"/>
      <c r="D206" s="10"/>
      <c r="E206" s="11"/>
      <c r="F206" s="13"/>
      <c r="G206" s="10"/>
      <c r="H206" s="11"/>
    </row>
  </sheetData>
  <mergeCells count="8">
    <mergeCell ref="C32:E32"/>
    <mergeCell ref="C33:E33"/>
    <mergeCell ref="C34:E34"/>
    <mergeCell ref="C35:E35"/>
    <mergeCell ref="D2:H2"/>
    <mergeCell ref="D3:E3"/>
    <mergeCell ref="D4:E4"/>
    <mergeCell ref="D5:H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Y37"/>
  <sheetViews>
    <sheetView workbookViewId="0">
      <selection activeCell="D5" sqref="D2:H5"/>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7" style="2" customWidth="1"/>
    <col min="8" max="8" width="52.5703125" style="1" customWidth="1"/>
    <col min="9" max="9" width="10.28515625" customWidth="1"/>
    <col min="10" max="21" width="9.140625" style="24"/>
  </cols>
  <sheetData>
    <row r="1" spans="3:25" x14ac:dyDescent="0.25">
      <c r="I1" s="72"/>
    </row>
    <row r="2" spans="3:25" ht="16.5" customHeight="1" x14ac:dyDescent="0.35">
      <c r="D2" s="94" t="s">
        <v>231</v>
      </c>
      <c r="E2" s="95"/>
      <c r="F2" s="95"/>
      <c r="G2" s="95"/>
      <c r="H2" s="95"/>
      <c r="I2" s="72"/>
      <c r="V2" s="21"/>
      <c r="W2" s="21"/>
      <c r="X2" s="21"/>
      <c r="Y2" s="21"/>
    </row>
    <row r="3" spans="3:25" ht="15" customHeight="1" x14ac:dyDescent="0.25">
      <c r="D3" s="96" t="s">
        <v>165</v>
      </c>
      <c r="E3" s="95"/>
      <c r="F3" s="13"/>
      <c r="G3" s="10"/>
      <c r="H3" s="11"/>
      <c r="I3" s="72"/>
      <c r="V3" s="21"/>
      <c r="W3" s="21"/>
      <c r="X3" s="21"/>
      <c r="Y3" s="21"/>
    </row>
    <row r="4" spans="3:25" ht="60" customHeight="1" x14ac:dyDescent="0.25">
      <c r="D4" s="96" t="s">
        <v>226</v>
      </c>
      <c r="E4" s="95"/>
      <c r="F4" s="13"/>
      <c r="G4" s="10"/>
      <c r="H4" s="11"/>
      <c r="I4" s="72"/>
      <c r="V4" s="21"/>
      <c r="W4" s="21"/>
      <c r="X4" s="21"/>
      <c r="Y4" s="21"/>
    </row>
    <row r="5" spans="3:25" ht="19.5" customHeight="1" x14ac:dyDescent="0.25">
      <c r="D5" s="96" t="s">
        <v>166</v>
      </c>
      <c r="E5" s="95"/>
      <c r="F5" s="95"/>
      <c r="G5" s="95"/>
      <c r="H5" s="95"/>
      <c r="I5" s="72"/>
      <c r="V5" s="21"/>
      <c r="W5" s="21"/>
      <c r="X5" s="21"/>
      <c r="Y5" s="21"/>
    </row>
    <row r="6" spans="3:25" x14ac:dyDescent="0.25">
      <c r="I6" s="72"/>
      <c r="V6" s="21"/>
      <c r="W6" s="21"/>
      <c r="X6" s="21"/>
      <c r="Y6" s="21"/>
    </row>
    <row r="7" spans="3:25" ht="45.75" thickBot="1" x14ac:dyDescent="0.3">
      <c r="C7" s="41" t="s">
        <v>0</v>
      </c>
      <c r="D7" s="41" t="s">
        <v>48</v>
      </c>
      <c r="E7" s="34" t="s">
        <v>49</v>
      </c>
      <c r="F7" s="39" t="s">
        <v>52</v>
      </c>
      <c r="G7" s="44" t="s">
        <v>50</v>
      </c>
      <c r="H7" s="74" t="s">
        <v>51</v>
      </c>
      <c r="I7" s="72"/>
      <c r="J7" s="22" t="s">
        <v>40</v>
      </c>
      <c r="K7" s="23" t="s">
        <v>41</v>
      </c>
      <c r="L7" s="23" t="s">
        <v>42</v>
      </c>
      <c r="M7" s="23" t="s">
        <v>43</v>
      </c>
      <c r="N7" s="24">
        <v>1</v>
      </c>
      <c r="O7" s="24">
        <v>0</v>
      </c>
      <c r="V7" s="21"/>
      <c r="W7" s="21"/>
      <c r="X7" s="21"/>
      <c r="Y7" s="21"/>
    </row>
    <row r="8" spans="3:25" ht="285" customHeight="1" x14ac:dyDescent="0.25">
      <c r="C8" s="3" t="s">
        <v>24</v>
      </c>
      <c r="D8" s="3">
        <v>4</v>
      </c>
      <c r="E8" s="20" t="s">
        <v>79</v>
      </c>
      <c r="F8" s="75" t="s">
        <v>41</v>
      </c>
      <c r="G8" s="60">
        <f>IF(F8=J7,J8*D8)+IF(F8=K7,K8*D8)</f>
        <v>0</v>
      </c>
      <c r="H8" s="66" t="s">
        <v>200</v>
      </c>
      <c r="I8" s="72"/>
      <c r="J8" s="24">
        <v>1</v>
      </c>
      <c r="K8" s="24">
        <v>0</v>
      </c>
      <c r="N8" s="24">
        <f>IF(F8=J7,N7)+IF(F8=K7,N7)+IF(F8=L7,N7)+IF(F8=M7,N7)+IF(F8=O7,O7)</f>
        <v>1</v>
      </c>
      <c r="Q8" s="24">
        <f>D8*N8</f>
        <v>4</v>
      </c>
      <c r="V8" s="21"/>
      <c r="W8" s="21"/>
      <c r="X8" s="21"/>
      <c r="Y8" s="21"/>
    </row>
    <row r="9" spans="3:25" ht="150" x14ac:dyDescent="0.25">
      <c r="C9" s="3" t="s">
        <v>25</v>
      </c>
      <c r="D9" s="3">
        <v>3</v>
      </c>
      <c r="E9" s="20" t="s">
        <v>80</v>
      </c>
      <c r="F9" s="76" t="s">
        <v>41</v>
      </c>
      <c r="G9" s="60">
        <f>IF(F9=J7,J9*D9)+IF(F9=K7,K9*D9)+IF(F9=L7,L9*D9)+IF(F9=M7,M9*D9)</f>
        <v>2.25</v>
      </c>
      <c r="H9" s="73" t="s">
        <v>146</v>
      </c>
      <c r="I9" s="72"/>
      <c r="J9" s="24">
        <v>1</v>
      </c>
      <c r="K9" s="24">
        <v>0.75</v>
      </c>
      <c r="L9" s="24">
        <v>0.5</v>
      </c>
      <c r="M9" s="24">
        <v>0.25</v>
      </c>
      <c r="N9" s="24">
        <f>IF(F9=J7,N7)+IF(F9=K7,N7)+IF(F9=L7,N7)+IF(F9=M7,N7)+IF(F9=O7,O7)</f>
        <v>1</v>
      </c>
      <c r="Q9" s="24">
        <f>D9*N9</f>
        <v>3</v>
      </c>
      <c r="V9" s="21"/>
      <c r="W9" s="21"/>
      <c r="X9" s="21"/>
      <c r="Y9" s="21"/>
    </row>
    <row r="10" spans="3:25" ht="409.5" customHeight="1" x14ac:dyDescent="0.25">
      <c r="C10" s="3" t="s">
        <v>26</v>
      </c>
      <c r="D10" s="3">
        <v>3</v>
      </c>
      <c r="E10" s="44" t="s">
        <v>81</v>
      </c>
      <c r="F10" s="77" t="s">
        <v>42</v>
      </c>
      <c r="G10" s="60">
        <f>IF(F10=J7,J10*D10)+IF(F10=K7,K10*D10)+IF(F10=L7,L10*D10)</f>
        <v>0</v>
      </c>
      <c r="H10" s="73" t="s">
        <v>230</v>
      </c>
      <c r="I10" s="72"/>
      <c r="J10" s="24">
        <v>1</v>
      </c>
      <c r="K10" s="24">
        <v>0.5</v>
      </c>
      <c r="L10" s="24">
        <v>0</v>
      </c>
      <c r="N10" s="24">
        <f>IF(F10=J7,N7)+IF(F10=K7,N7)+IF(F10=L7,N7)+IF(F10=M7,N7)+IF(F10=O7,O7)</f>
        <v>1</v>
      </c>
      <c r="Q10" s="24">
        <f>D10*N10</f>
        <v>3</v>
      </c>
      <c r="V10" s="21"/>
      <c r="W10" s="21"/>
      <c r="X10" s="21"/>
      <c r="Y10" s="21"/>
    </row>
    <row r="11" spans="3:25" ht="180" customHeight="1" x14ac:dyDescent="0.25">
      <c r="C11" s="3" t="s">
        <v>27</v>
      </c>
      <c r="D11" s="3">
        <v>3</v>
      </c>
      <c r="E11" s="20" t="s">
        <v>82</v>
      </c>
      <c r="F11" s="77" t="s">
        <v>41</v>
      </c>
      <c r="G11" s="60">
        <f>IF(F11=J7,J11*D11)+IF(F11=K7,K11*D11)+IF(F11=L7,L11*D11)</f>
        <v>1.5</v>
      </c>
      <c r="H11" s="73" t="s">
        <v>147</v>
      </c>
      <c r="I11" s="86"/>
      <c r="J11" s="24">
        <v>1</v>
      </c>
      <c r="K11" s="24">
        <v>0.5</v>
      </c>
      <c r="L11" s="24">
        <v>0</v>
      </c>
      <c r="N11" s="24">
        <f>IF(F11=J7,N7)+IF(F11=K7,N7)+IF(F11=L7,N7)+IF(F11=M7,N7)+IF(F11=O7,O7)</f>
        <v>1</v>
      </c>
      <c r="Q11" s="24">
        <f t="shared" ref="Q11:Q15" si="0">D11*N11</f>
        <v>3</v>
      </c>
      <c r="V11" s="21"/>
      <c r="W11" s="21"/>
      <c r="X11" s="21"/>
      <c r="Y11" s="21"/>
    </row>
    <row r="12" spans="3:25" ht="180" customHeight="1" x14ac:dyDescent="0.25">
      <c r="C12" s="3" t="s">
        <v>28</v>
      </c>
      <c r="D12" s="3">
        <v>2</v>
      </c>
      <c r="E12" s="20" t="s">
        <v>83</v>
      </c>
      <c r="F12" s="77" t="s">
        <v>41</v>
      </c>
      <c r="G12" s="60">
        <f>IF(F12=J7,J12*D12)+IF(F12=K7,K12*D12)</f>
        <v>0</v>
      </c>
      <c r="H12" s="62" t="s">
        <v>148</v>
      </c>
      <c r="I12" s="72"/>
      <c r="J12" s="24">
        <v>1</v>
      </c>
      <c r="K12" s="24">
        <v>0</v>
      </c>
      <c r="N12" s="24">
        <f>IF(F12=J7,N7)+IF(F12=K7,N7)+IF(F12=L7,N7)+IF(F12=M7,N7)+IF(F12=O7,O7)</f>
        <v>1</v>
      </c>
      <c r="Q12" s="24">
        <f t="shared" si="0"/>
        <v>2</v>
      </c>
      <c r="V12" s="21"/>
      <c r="W12" s="21"/>
      <c r="X12" s="21"/>
      <c r="Y12" s="21"/>
    </row>
    <row r="13" spans="3:25" ht="270" x14ac:dyDescent="0.25">
      <c r="C13" s="3" t="s">
        <v>29</v>
      </c>
      <c r="D13" s="6">
        <v>2</v>
      </c>
      <c r="E13" s="20" t="s">
        <v>84</v>
      </c>
      <c r="F13" s="77" t="s">
        <v>40</v>
      </c>
      <c r="G13" s="60">
        <f>IF(F13=J7,J13*D13)+IF(F13=K7,K13*D13)+IF(F13=L7,L13*D13)</f>
        <v>2</v>
      </c>
      <c r="H13" s="73" t="s">
        <v>201</v>
      </c>
      <c r="I13" s="83"/>
      <c r="J13" s="24">
        <v>1</v>
      </c>
      <c r="K13" s="24">
        <v>0.5</v>
      </c>
      <c r="L13" s="24">
        <v>0.25</v>
      </c>
      <c r="N13" s="24">
        <f>IF(F13=J7,N7)+IF(F13=K7,N7)+IF(F13=L7,N7)+IF(F13=M7,N7)+IF(F13=O7,O7)</f>
        <v>1</v>
      </c>
      <c r="Q13" s="24">
        <f t="shared" si="0"/>
        <v>2</v>
      </c>
      <c r="V13" s="21"/>
      <c r="W13" s="21"/>
      <c r="X13" s="21"/>
      <c r="Y13" s="21"/>
    </row>
    <row r="14" spans="3:25" ht="135" x14ac:dyDescent="0.25">
      <c r="C14" s="3" t="s">
        <v>30</v>
      </c>
      <c r="D14" s="6">
        <v>3</v>
      </c>
      <c r="E14" s="20" t="s">
        <v>85</v>
      </c>
      <c r="F14" s="77" t="s">
        <v>42</v>
      </c>
      <c r="G14" s="60">
        <f>IF(F14=J7,J14*D14)+IF(F14=K7,K14*D14)+IF(F14=L7,L14*D14)</f>
        <v>0</v>
      </c>
      <c r="H14" s="73" t="s">
        <v>202</v>
      </c>
      <c r="I14" s="83"/>
      <c r="J14" s="24">
        <v>1</v>
      </c>
      <c r="K14" s="24">
        <v>0.25</v>
      </c>
      <c r="L14" s="24">
        <v>0</v>
      </c>
      <c r="N14" s="24">
        <f>IF(F14=J7,N7)+IF(F14=K7,N7)+IF(F14=L7,N7)+IF(F14=M7,N7)+IF(F14=O7,O7)</f>
        <v>1</v>
      </c>
      <c r="Q14" s="24">
        <f t="shared" si="0"/>
        <v>3</v>
      </c>
      <c r="V14" s="21"/>
      <c r="W14" s="21"/>
      <c r="X14" s="21"/>
      <c r="Y14" s="21"/>
    </row>
    <row r="15" spans="3:25" ht="300.75" thickBot="1" x14ac:dyDescent="0.3">
      <c r="C15" s="3" t="s">
        <v>31</v>
      </c>
      <c r="D15" s="3">
        <v>4</v>
      </c>
      <c r="E15" s="20" t="s">
        <v>86</v>
      </c>
      <c r="F15" s="78" t="s">
        <v>40</v>
      </c>
      <c r="G15" s="60">
        <f>IF(F15=J7,J15*D15)+IF(F15=K7,K15*D15)+IF(F15=L7,L15*D15)</f>
        <v>4</v>
      </c>
      <c r="H15" s="73" t="s">
        <v>167</v>
      </c>
      <c r="I15" s="83"/>
      <c r="J15" s="24">
        <v>1</v>
      </c>
      <c r="K15" s="24">
        <v>0.25</v>
      </c>
      <c r="L15" s="24">
        <v>0</v>
      </c>
      <c r="N15" s="24">
        <f>IF(F15=J7,N7)+IF(F15=K7,N7)+IF(F15=L7,N7)+IF(F15=M7,N7)+IF(F15=O7,O7)</f>
        <v>1</v>
      </c>
      <c r="Q15" s="24">
        <f t="shared" si="0"/>
        <v>4</v>
      </c>
      <c r="V15" s="21"/>
      <c r="W15" s="21"/>
      <c r="X15" s="21"/>
      <c r="Y15" s="21"/>
    </row>
    <row r="16" spans="3:25" x14ac:dyDescent="0.25">
      <c r="F16" s="46"/>
      <c r="G16" s="28"/>
      <c r="H16" s="53"/>
      <c r="I16" s="87"/>
      <c r="V16" s="21"/>
      <c r="W16" s="21"/>
      <c r="X16" s="21"/>
      <c r="Y16" s="21"/>
    </row>
    <row r="17" spans="3:25" ht="15" customHeight="1" x14ac:dyDescent="0.25">
      <c r="C17" s="92" t="s">
        <v>55</v>
      </c>
      <c r="D17" s="93"/>
      <c r="E17" s="93"/>
      <c r="F17" s="33">
        <f>D8+D9+D10+D11+D12+D13+D14+D15</f>
        <v>24</v>
      </c>
      <c r="G17" s="28"/>
      <c r="H17" s="54"/>
      <c r="I17" s="72"/>
      <c r="V17" s="21"/>
      <c r="W17" s="21"/>
      <c r="X17" s="21"/>
      <c r="Y17" s="21"/>
    </row>
    <row r="18" spans="3:25" ht="15" customHeight="1" x14ac:dyDescent="0.25">
      <c r="C18" s="92" t="s">
        <v>143</v>
      </c>
      <c r="D18" s="93"/>
      <c r="E18" s="93"/>
      <c r="F18" s="29">
        <f>Q15+Q14+Q13+Q12+Q11+Q10+Q9+Q8</f>
        <v>24</v>
      </c>
      <c r="G18" s="28"/>
      <c r="H18" s="55"/>
      <c r="I18" s="72"/>
      <c r="V18" s="21"/>
      <c r="W18" s="21"/>
      <c r="X18" s="21"/>
      <c r="Y18" s="21"/>
    </row>
    <row r="19" spans="3:25" x14ac:dyDescent="0.25">
      <c r="C19" s="92" t="s">
        <v>54</v>
      </c>
      <c r="D19" s="93"/>
      <c r="E19" s="93"/>
      <c r="F19" s="29">
        <f>G8+G9+G10+G11+G12+G13+G14+G15</f>
        <v>9.75</v>
      </c>
      <c r="G19" s="28"/>
      <c r="I19" s="72"/>
      <c r="V19" s="21"/>
      <c r="W19" s="21"/>
      <c r="X19" s="21"/>
      <c r="Y19" s="21"/>
    </row>
    <row r="20" spans="3:25" x14ac:dyDescent="0.25">
      <c r="C20" s="92" t="s">
        <v>53</v>
      </c>
      <c r="D20" s="93"/>
      <c r="E20" s="93"/>
      <c r="F20" s="30">
        <f>F19/F18</f>
        <v>0.40625</v>
      </c>
      <c r="G20" s="28"/>
      <c r="V20" s="21"/>
      <c r="W20" s="21"/>
      <c r="X20" s="21"/>
      <c r="Y20" s="21"/>
    </row>
    <row r="21" spans="3:25" x14ac:dyDescent="0.25">
      <c r="G21" s="28"/>
      <c r="V21" s="21"/>
      <c r="W21" s="21"/>
      <c r="X21" s="21"/>
      <c r="Y21" s="21"/>
    </row>
    <row r="22" spans="3:25" x14ac:dyDescent="0.25">
      <c r="G22" s="28"/>
      <c r="V22" s="21"/>
      <c r="W22" s="21"/>
      <c r="X22" s="21"/>
      <c r="Y22" s="21"/>
    </row>
    <row r="23" spans="3:25" x14ac:dyDescent="0.25">
      <c r="G23" s="28"/>
      <c r="V23" s="21"/>
      <c r="W23" s="21"/>
      <c r="X23" s="21"/>
      <c r="Y23" s="21"/>
    </row>
    <row r="24" spans="3:25" x14ac:dyDescent="0.25">
      <c r="G24" s="28"/>
      <c r="V24" s="21"/>
      <c r="W24" s="21"/>
      <c r="X24" s="21"/>
      <c r="Y24" s="21"/>
    </row>
    <row r="25" spans="3:25" x14ac:dyDescent="0.25">
      <c r="G25" s="28"/>
      <c r="V25" s="21"/>
      <c r="W25" s="21"/>
      <c r="X25" s="21"/>
      <c r="Y25" s="21"/>
    </row>
    <row r="26" spans="3:25" x14ac:dyDescent="0.25">
      <c r="G26" s="28"/>
      <c r="V26" s="21"/>
      <c r="W26" s="21"/>
      <c r="X26" s="21"/>
      <c r="Y26" s="21"/>
    </row>
    <row r="27" spans="3:25" x14ac:dyDescent="0.25">
      <c r="G27" s="28"/>
      <c r="V27" s="21"/>
      <c r="W27" s="21"/>
      <c r="X27" s="21"/>
      <c r="Y27" s="21"/>
    </row>
    <row r="28" spans="3:25" x14ac:dyDescent="0.25">
      <c r="G28" s="28"/>
      <c r="V28" s="21"/>
      <c r="W28" s="21"/>
      <c r="X28" s="21"/>
      <c r="Y28" s="21"/>
    </row>
    <row r="29" spans="3:25" x14ac:dyDescent="0.25">
      <c r="G29" s="28"/>
      <c r="V29" s="21"/>
      <c r="W29" s="21"/>
      <c r="X29" s="21"/>
      <c r="Y29" s="21"/>
    </row>
    <row r="30" spans="3:25" x14ac:dyDescent="0.25">
      <c r="G30" s="28"/>
      <c r="V30" s="21"/>
      <c r="W30" s="21"/>
      <c r="X30" s="21"/>
      <c r="Y30" s="21"/>
    </row>
    <row r="31" spans="3:25" x14ac:dyDescent="0.25">
      <c r="G31" s="28"/>
      <c r="V31" s="21"/>
      <c r="W31" s="21"/>
      <c r="X31" s="21"/>
      <c r="Y31" s="21"/>
    </row>
    <row r="32" spans="3:25" x14ac:dyDescent="0.25">
      <c r="V32" s="21"/>
      <c r="W32" s="21"/>
      <c r="X32" s="21"/>
      <c r="Y32" s="21"/>
    </row>
    <row r="33" spans="22:25" x14ac:dyDescent="0.25">
      <c r="V33" s="21"/>
      <c r="W33" s="21"/>
      <c r="X33" s="21"/>
      <c r="Y33" s="21"/>
    </row>
    <row r="34" spans="22:25" x14ac:dyDescent="0.25">
      <c r="V34" s="21"/>
      <c r="W34" s="21"/>
      <c r="X34" s="21"/>
      <c r="Y34" s="21"/>
    </row>
    <row r="35" spans="22:25" x14ac:dyDescent="0.25">
      <c r="V35" s="21"/>
      <c r="W35" s="21"/>
      <c r="X35" s="21"/>
      <c r="Y35" s="21"/>
    </row>
    <row r="36" spans="22:25" x14ac:dyDescent="0.25">
      <c r="V36" s="21"/>
      <c r="W36" s="21"/>
      <c r="X36" s="21"/>
      <c r="Y36" s="21"/>
    </row>
    <row r="37" spans="22:25" x14ac:dyDescent="0.25">
      <c r="V37" s="21"/>
      <c r="W37" s="21"/>
      <c r="X37" s="21"/>
      <c r="Y37" s="21"/>
    </row>
  </sheetData>
  <mergeCells count="8">
    <mergeCell ref="C17:E17"/>
    <mergeCell ref="C18:E18"/>
    <mergeCell ref="C19:E19"/>
    <mergeCell ref="C20:E20"/>
    <mergeCell ref="D2:H2"/>
    <mergeCell ref="D3:E3"/>
    <mergeCell ref="D4:E4"/>
    <mergeCell ref="D5:H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T20"/>
  <sheetViews>
    <sheetView workbookViewId="0">
      <selection activeCell="D5" sqref="D2:H5"/>
    </sheetView>
  </sheetViews>
  <sheetFormatPr defaultRowHeight="15" x14ac:dyDescent="0.25"/>
  <cols>
    <col min="3" max="3" width="11.42578125" style="2" customWidth="1"/>
    <col min="4" max="4" width="18.140625" style="2" customWidth="1"/>
    <col min="5" max="5" width="59.5703125" style="18" customWidth="1"/>
    <col min="6" max="6" width="14.5703125" style="2" customWidth="1"/>
    <col min="7" max="7" width="16.42578125" style="2" customWidth="1"/>
    <col min="8" max="8" width="69.5703125" style="1" customWidth="1"/>
    <col min="9" max="9" width="10.85546875" customWidth="1"/>
    <col min="10" max="20" width="9.140625" style="24"/>
  </cols>
  <sheetData>
    <row r="1" spans="3:18" x14ac:dyDescent="0.25">
      <c r="I1" s="72"/>
    </row>
    <row r="2" spans="3:18" ht="16.5" customHeight="1" x14ac:dyDescent="0.35">
      <c r="D2" s="94" t="s">
        <v>231</v>
      </c>
      <c r="E2" s="95"/>
      <c r="F2" s="95"/>
      <c r="G2" s="95"/>
      <c r="H2" s="95"/>
      <c r="I2" s="72"/>
      <c r="M2" s="25"/>
      <c r="N2" s="25"/>
    </row>
    <row r="3" spans="3:18" ht="15" customHeight="1" x14ac:dyDescent="0.25">
      <c r="D3" s="96" t="s">
        <v>165</v>
      </c>
      <c r="E3" s="95"/>
      <c r="F3" s="13"/>
      <c r="G3" s="10"/>
      <c r="H3" s="11"/>
      <c r="I3" s="72"/>
      <c r="M3" s="25"/>
      <c r="N3" s="25"/>
    </row>
    <row r="4" spans="3:18" ht="58.5" customHeight="1" x14ac:dyDescent="0.25">
      <c r="D4" s="96" t="s">
        <v>226</v>
      </c>
      <c r="E4" s="95"/>
      <c r="F4" s="13"/>
      <c r="G4" s="10"/>
      <c r="H4" s="11"/>
      <c r="I4" s="72"/>
      <c r="M4" s="25"/>
      <c r="N4" s="25"/>
    </row>
    <row r="5" spans="3:18" ht="18.75" customHeight="1" x14ac:dyDescent="0.25">
      <c r="D5" s="96" t="s">
        <v>166</v>
      </c>
      <c r="E5" s="95"/>
      <c r="F5" s="95"/>
      <c r="G5" s="95"/>
      <c r="H5" s="95"/>
      <c r="I5" s="72"/>
      <c r="M5" s="25"/>
      <c r="N5" s="25"/>
    </row>
    <row r="6" spans="3:18" x14ac:dyDescent="0.25">
      <c r="I6" s="72"/>
    </row>
    <row r="7" spans="3:18" ht="45.75" thickBot="1" x14ac:dyDescent="0.3">
      <c r="C7" s="39" t="s">
        <v>0</v>
      </c>
      <c r="D7" s="39" t="s">
        <v>48</v>
      </c>
      <c r="E7" s="40" t="s">
        <v>49</v>
      </c>
      <c r="F7" s="39" t="s">
        <v>52</v>
      </c>
      <c r="G7" s="42" t="s">
        <v>50</v>
      </c>
      <c r="H7" s="74" t="s">
        <v>51</v>
      </c>
      <c r="I7" s="72"/>
      <c r="J7" s="22" t="s">
        <v>40</v>
      </c>
      <c r="K7" s="23" t="s">
        <v>41</v>
      </c>
      <c r="L7" s="23" t="s">
        <v>42</v>
      </c>
      <c r="M7" s="23" t="s">
        <v>43</v>
      </c>
      <c r="N7" s="23" t="s">
        <v>47</v>
      </c>
      <c r="O7" s="24">
        <v>1</v>
      </c>
      <c r="P7" s="24">
        <v>0</v>
      </c>
    </row>
    <row r="8" spans="3:18" ht="255" x14ac:dyDescent="0.25">
      <c r="C8" s="3" t="s">
        <v>32</v>
      </c>
      <c r="D8" s="3">
        <v>3</v>
      </c>
      <c r="E8" s="20" t="s">
        <v>87</v>
      </c>
      <c r="F8" s="75" t="s">
        <v>40</v>
      </c>
      <c r="G8" s="45">
        <f>IF(F8=J7,J8*D8)+IF(F8=K7,K8*D8)+IF(F8=L7,L8*D8)+IF(F8=M7,M8*D8)</f>
        <v>3</v>
      </c>
      <c r="H8" s="73" t="s">
        <v>169</v>
      </c>
      <c r="I8" s="72"/>
      <c r="J8" s="24">
        <v>1</v>
      </c>
      <c r="K8" s="24">
        <v>0.75</v>
      </c>
      <c r="L8" s="24">
        <v>0.5</v>
      </c>
      <c r="M8" s="24">
        <v>0</v>
      </c>
      <c r="O8" s="24">
        <f>IF(F8=J7,O7)+IF(F8=K7,O7)+IF(F8=L7,O7)+IF(F8=M7,O7)+IF(F8=P7,P7)</f>
        <v>1</v>
      </c>
      <c r="R8" s="24">
        <f>D8*O8</f>
        <v>3</v>
      </c>
    </row>
    <row r="9" spans="3:18" ht="345" x14ac:dyDescent="0.25">
      <c r="C9" s="3" t="s">
        <v>33</v>
      </c>
      <c r="D9" s="3">
        <v>3</v>
      </c>
      <c r="E9" s="20" t="s">
        <v>88</v>
      </c>
      <c r="F9" s="76" t="s">
        <v>40</v>
      </c>
      <c r="G9" s="45">
        <f>IF(F9=J7,J9*D9)+IF(F9=K7,K9*D9)+IF(F9=L7,L9*D9)+IF(F9=M7,M9*D9)+IF(F9=M2,N9*D9)</f>
        <v>3</v>
      </c>
      <c r="H9" s="73" t="s">
        <v>169</v>
      </c>
      <c r="I9" s="72"/>
      <c r="J9" s="24">
        <v>1</v>
      </c>
      <c r="K9" s="24">
        <v>0.75</v>
      </c>
      <c r="L9" s="24">
        <v>0.5</v>
      </c>
      <c r="M9" s="24">
        <v>0.25</v>
      </c>
      <c r="N9" s="24">
        <v>0</v>
      </c>
      <c r="O9" s="24">
        <f>IF(F9=J7,O7)+IF(F9=K7,O7)+IF(F9=L7,O7)+IF(F9=M7,O7)+IF(F9=N7,O7)+IF(F9=P7,P7)</f>
        <v>1</v>
      </c>
      <c r="R9" s="24">
        <f>D9*O9</f>
        <v>3</v>
      </c>
    </row>
    <row r="10" spans="3:18" ht="120" x14ac:dyDescent="0.25">
      <c r="C10" s="3" t="s">
        <v>34</v>
      </c>
      <c r="D10" s="17">
        <v>2</v>
      </c>
      <c r="E10" s="20" t="s">
        <v>89</v>
      </c>
      <c r="F10" s="77" t="s">
        <v>42</v>
      </c>
      <c r="G10" s="45">
        <f>IF(F10=J7,J10*D10)+IF(F10=K7,K10*D10)+IF(F10=L7,L10*D10)</f>
        <v>0.5</v>
      </c>
      <c r="H10" s="64" t="s">
        <v>170</v>
      </c>
      <c r="I10" s="72"/>
      <c r="J10" s="24">
        <v>1</v>
      </c>
      <c r="K10" s="24">
        <v>0.5</v>
      </c>
      <c r="L10" s="24">
        <v>0.25</v>
      </c>
      <c r="O10" s="24">
        <f>IF(F10=J7,O7)+IF(F10=K7,O7)+IF(F10=L7,O7)+IF(F10=M7,O7)+IF(F10=P7,P7)</f>
        <v>1</v>
      </c>
      <c r="R10" s="24">
        <f t="shared" ref="R10:R15" si="0">D10*O10</f>
        <v>2</v>
      </c>
    </row>
    <row r="11" spans="3:18" ht="120" x14ac:dyDescent="0.25">
      <c r="C11" s="3" t="s">
        <v>35</v>
      </c>
      <c r="D11" s="3">
        <v>2</v>
      </c>
      <c r="E11" s="43" t="s">
        <v>90</v>
      </c>
      <c r="F11" s="77" t="s">
        <v>40</v>
      </c>
      <c r="G11" s="45">
        <f>IF(F11=J7,J11*D11)+IF(F11=K7,K11*D11)+IF(F11=L7,L11*D11)</f>
        <v>2</v>
      </c>
      <c r="H11" s="73" t="s">
        <v>203</v>
      </c>
      <c r="I11" s="85"/>
      <c r="J11" s="24">
        <v>1</v>
      </c>
      <c r="K11" s="24">
        <v>0.75</v>
      </c>
      <c r="L11" s="24">
        <v>0.25</v>
      </c>
      <c r="O11" s="24">
        <f>IF(F11=J7,O7)+IF(F11=K7,O7)+IF(F11=L7,O7)+IF(F11=M7,O7)+IF(F11=P7,P7)</f>
        <v>1</v>
      </c>
      <c r="R11" s="24">
        <f t="shared" si="0"/>
        <v>2</v>
      </c>
    </row>
    <row r="12" spans="3:18" ht="105" x14ac:dyDescent="0.25">
      <c r="C12" s="3" t="s">
        <v>36</v>
      </c>
      <c r="D12" s="3">
        <v>2</v>
      </c>
      <c r="E12" s="20" t="s">
        <v>91</v>
      </c>
      <c r="F12" s="77" t="s">
        <v>40</v>
      </c>
      <c r="G12" s="45">
        <f>IF(F12=J7,J12*D12)+IF(F12=K7,K12*D12)+IF(F12=L7,L12*D12)</f>
        <v>2</v>
      </c>
      <c r="H12" s="73" t="s">
        <v>171</v>
      </c>
      <c r="I12" s="85"/>
      <c r="J12" s="24">
        <v>1</v>
      </c>
      <c r="K12" s="24">
        <v>0.75</v>
      </c>
      <c r="L12" s="24">
        <v>0.25</v>
      </c>
      <c r="O12" s="24">
        <f>IF(F12=J7,O7)+IF(F12=K7,O7)+IF(F12=L7,O7)+IF(F12=M7,O7)+IF(F12=P7,P7)</f>
        <v>1</v>
      </c>
      <c r="R12" s="24">
        <f t="shared" si="0"/>
        <v>2</v>
      </c>
    </row>
    <row r="13" spans="3:18" ht="345" x14ac:dyDescent="0.25">
      <c r="C13" s="3" t="s">
        <v>37</v>
      </c>
      <c r="D13" s="3">
        <v>3</v>
      </c>
      <c r="E13" s="20" t="s">
        <v>92</v>
      </c>
      <c r="F13" s="77" t="s">
        <v>40</v>
      </c>
      <c r="G13" s="45">
        <f>IF(F13=J7,J13*D13)+IF(F13=K7,K13*D13)+IF(F13=L7,L13*D13)+IF(F13=M7,M13*D13)+IF(F13=N2,N13*D13)</f>
        <v>3</v>
      </c>
      <c r="H13" s="62" t="s">
        <v>204</v>
      </c>
      <c r="I13" s="83"/>
      <c r="J13" s="24">
        <v>1</v>
      </c>
      <c r="K13" s="24">
        <v>0.75</v>
      </c>
      <c r="L13" s="24">
        <v>0.5</v>
      </c>
      <c r="M13" s="24">
        <v>0.25</v>
      </c>
      <c r="N13" s="24">
        <v>0</v>
      </c>
      <c r="O13" s="24">
        <f>IF(F13=J7,O7)+IF(F13=K7,O7)+IF(F13=L7,O7)+IF(F13=M7,O7)+IF(F13=N7,O7)+IF(F13=P7,P7)</f>
        <v>1</v>
      </c>
      <c r="R13" s="24">
        <f t="shared" si="0"/>
        <v>3</v>
      </c>
    </row>
    <row r="14" spans="3:18" ht="165" x14ac:dyDescent="0.25">
      <c r="C14" s="3" t="s">
        <v>38</v>
      </c>
      <c r="D14" s="3">
        <v>3</v>
      </c>
      <c r="E14" s="20" t="s">
        <v>93</v>
      </c>
      <c r="F14" s="77" t="s">
        <v>40</v>
      </c>
      <c r="G14" s="45">
        <f>IF(F14=J7,J14*D14)+IF(F14=K7,K14*D14)+IF(F14=L7,L14*D14)+IF(F14=M7,M14*D14)</f>
        <v>3</v>
      </c>
      <c r="H14" s="73" t="s">
        <v>205</v>
      </c>
      <c r="I14" s="83"/>
      <c r="J14" s="24">
        <v>1</v>
      </c>
      <c r="K14" s="24">
        <v>0.75</v>
      </c>
      <c r="L14" s="24">
        <v>0.5</v>
      </c>
      <c r="M14" s="24">
        <v>0</v>
      </c>
      <c r="O14" s="24">
        <f>IF(F14=J7,O7)+IF(F14=K7,O7)+IF(F14=L7,O7)+IF(F14=M7,O7)+IF(F14=P7,P7)</f>
        <v>1</v>
      </c>
      <c r="R14" s="24">
        <f t="shared" si="0"/>
        <v>3</v>
      </c>
    </row>
    <row r="15" spans="3:18" ht="105.75" customHeight="1" thickBot="1" x14ac:dyDescent="0.3">
      <c r="C15" s="3" t="s">
        <v>39</v>
      </c>
      <c r="D15" s="3">
        <v>3</v>
      </c>
      <c r="E15" s="44" t="s">
        <v>94</v>
      </c>
      <c r="F15" s="78" t="s">
        <v>40</v>
      </c>
      <c r="G15" s="45">
        <f>IF(F15=J7,J15*D15)+IF(F15=K7,K15*D15)</f>
        <v>3</v>
      </c>
      <c r="H15" s="62" t="s">
        <v>172</v>
      </c>
      <c r="I15" s="83"/>
      <c r="J15" s="24">
        <v>1</v>
      </c>
      <c r="K15" s="24">
        <v>0</v>
      </c>
      <c r="O15" s="24">
        <f>IF(F15=J7,O7)+IF(F15=K7,O7)+IF(F15=L7,O7)+IF(F15=M7,O7)+IF(F15=P7,P7)</f>
        <v>1</v>
      </c>
      <c r="R15" s="24">
        <f t="shared" si="0"/>
        <v>3</v>
      </c>
    </row>
    <row r="16" spans="3:18" x14ac:dyDescent="0.25">
      <c r="H16" s="56"/>
      <c r="I16" s="83"/>
    </row>
    <row r="17" spans="3:9" x14ac:dyDescent="0.25">
      <c r="C17" s="92" t="s">
        <v>55</v>
      </c>
      <c r="D17" s="93"/>
      <c r="E17" s="93"/>
      <c r="F17" s="33">
        <f>D8+D9+D10+D11+D12+D13+D14+D15</f>
        <v>21</v>
      </c>
      <c r="H17" s="56"/>
      <c r="I17" s="83"/>
    </row>
    <row r="18" spans="3:9" x14ac:dyDescent="0.25">
      <c r="C18" s="92" t="s">
        <v>143</v>
      </c>
      <c r="D18" s="93"/>
      <c r="E18" s="93"/>
      <c r="F18" s="15">
        <f>R15+R14+R13+R12+R11+R10+R9+R8</f>
        <v>21</v>
      </c>
      <c r="H18" s="55"/>
    </row>
    <row r="19" spans="3:9" x14ac:dyDescent="0.25">
      <c r="C19" s="92" t="s">
        <v>54</v>
      </c>
      <c r="D19" s="93"/>
      <c r="E19" s="93"/>
      <c r="F19" s="15">
        <f>G8+G9+G10+G11+G12+G13+G14+G15</f>
        <v>19.5</v>
      </c>
    </row>
    <row r="20" spans="3:9" ht="15.75" thickBot="1" x14ac:dyDescent="0.3">
      <c r="C20" s="92" t="s">
        <v>53</v>
      </c>
      <c r="D20" s="93"/>
      <c r="E20" s="93"/>
      <c r="F20" s="16">
        <f>F19/F18</f>
        <v>0.9285714285714286</v>
      </c>
    </row>
  </sheetData>
  <mergeCells count="8">
    <mergeCell ref="C17:E17"/>
    <mergeCell ref="C18:E18"/>
    <mergeCell ref="C19:E19"/>
    <mergeCell ref="C20:E20"/>
    <mergeCell ref="D2:H2"/>
    <mergeCell ref="D3:E3"/>
    <mergeCell ref="D4:E4"/>
    <mergeCell ref="D5:H5"/>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24"/>
  <sheetViews>
    <sheetView topLeftCell="C1" workbookViewId="0">
      <selection activeCell="D5" sqref="D2:H5"/>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90.5703125" style="1" customWidth="1"/>
    <col min="10" max="25" width="9.140625" style="24"/>
  </cols>
  <sheetData>
    <row r="2" spans="3:18" ht="16.5" customHeight="1" x14ac:dyDescent="0.35">
      <c r="D2" s="94" t="s">
        <v>231</v>
      </c>
      <c r="E2" s="95"/>
      <c r="F2" s="95"/>
      <c r="G2" s="95"/>
      <c r="H2" s="95"/>
    </row>
    <row r="3" spans="3:18" ht="15" customHeight="1" x14ac:dyDescent="0.25">
      <c r="D3" s="96" t="s">
        <v>165</v>
      </c>
      <c r="E3" s="95"/>
      <c r="F3" s="13"/>
      <c r="G3" s="10"/>
      <c r="H3" s="11"/>
    </row>
    <row r="4" spans="3:18" ht="59.25" customHeight="1" x14ac:dyDescent="0.25">
      <c r="D4" s="96" t="s">
        <v>226</v>
      </c>
      <c r="E4" s="95"/>
      <c r="F4" s="13"/>
      <c r="G4" s="10"/>
      <c r="H4" s="11"/>
    </row>
    <row r="5" spans="3:18" ht="18.75" customHeight="1" x14ac:dyDescent="0.25">
      <c r="D5" s="96" t="s">
        <v>166</v>
      </c>
      <c r="E5" s="95"/>
      <c r="F5" s="95"/>
      <c r="G5" s="95"/>
      <c r="H5" s="95"/>
    </row>
    <row r="7" spans="3:18" ht="45.75" thickBot="1" x14ac:dyDescent="0.3">
      <c r="C7" s="37" t="s">
        <v>0</v>
      </c>
      <c r="D7" s="37" t="s">
        <v>48</v>
      </c>
      <c r="E7" s="34" t="s">
        <v>49</v>
      </c>
      <c r="F7" s="39" t="s">
        <v>52</v>
      </c>
      <c r="G7" s="44" t="s">
        <v>50</v>
      </c>
      <c r="H7" s="91" t="s">
        <v>227</v>
      </c>
      <c r="J7" s="22" t="s">
        <v>40</v>
      </c>
      <c r="K7" s="23" t="s">
        <v>41</v>
      </c>
      <c r="L7" s="23" t="s">
        <v>42</v>
      </c>
      <c r="M7" s="23" t="s">
        <v>43</v>
      </c>
      <c r="N7" s="23" t="s">
        <v>47</v>
      </c>
      <c r="O7" s="24">
        <v>1</v>
      </c>
      <c r="P7" s="24">
        <v>0</v>
      </c>
    </row>
    <row r="8" spans="3:18" ht="139.5" customHeight="1" x14ac:dyDescent="0.25">
      <c r="C8" s="3">
        <v>2.1</v>
      </c>
      <c r="D8" s="3">
        <v>3</v>
      </c>
      <c r="E8" s="43" t="s">
        <v>95</v>
      </c>
      <c r="F8" s="75" t="s">
        <v>40</v>
      </c>
      <c r="G8" s="60">
        <f>IF(F8=J7,J8*D8)+IF(F8=K7,K8*D8)+IF(F8=L7,L8*D8)</f>
        <v>3</v>
      </c>
      <c r="H8" s="73" t="s">
        <v>207</v>
      </c>
      <c r="I8" s="7"/>
      <c r="J8" s="24">
        <v>1</v>
      </c>
      <c r="K8" s="24">
        <v>0.25</v>
      </c>
      <c r="L8" s="24">
        <v>0</v>
      </c>
      <c r="O8" s="24">
        <f>IF(F8=J7,O7)+IF(F8=K7,O7)+IF(F8=L7,O7)+IF(F8=M7,O7)+IF(F8=P7,P7)</f>
        <v>1</v>
      </c>
      <c r="R8" s="24">
        <f>D8*O8</f>
        <v>3</v>
      </c>
    </row>
    <row r="9" spans="3:18" ht="96.75" customHeight="1" x14ac:dyDescent="0.25">
      <c r="C9" s="3">
        <v>2.2000000000000002</v>
      </c>
      <c r="D9" s="3">
        <v>3</v>
      </c>
      <c r="E9" s="43" t="s">
        <v>96</v>
      </c>
      <c r="F9" s="76" t="s">
        <v>40</v>
      </c>
      <c r="G9" s="60">
        <f>IF(F9=J7,J9*D9)+IF(F9=K7,K9*D9)+IF(F9=L7,L9*D9)</f>
        <v>3</v>
      </c>
      <c r="H9" s="73" t="s">
        <v>208</v>
      </c>
      <c r="I9" s="7"/>
      <c r="J9" s="24">
        <v>1</v>
      </c>
      <c r="K9" s="24">
        <v>0.75</v>
      </c>
      <c r="L9" s="24">
        <v>0</v>
      </c>
      <c r="O9" s="24">
        <f>IF(F9=J7,O7)+IF(F9=K7,O7)+IF(F9=L7,O7)+IF(F9=M7,O7)+IF(F9=P7,P7)</f>
        <v>1</v>
      </c>
      <c r="R9" s="24">
        <f>D9*O9</f>
        <v>3</v>
      </c>
    </row>
    <row r="10" spans="3:18" ht="147.75" customHeight="1" x14ac:dyDescent="0.25">
      <c r="C10" s="3">
        <v>2.2999999999999998</v>
      </c>
      <c r="D10" s="3">
        <v>3</v>
      </c>
      <c r="E10" s="43" t="s">
        <v>228</v>
      </c>
      <c r="F10" s="77" t="s">
        <v>40</v>
      </c>
      <c r="G10" s="60">
        <f>IF(F10=J7,J10*D10)+IF(F10=K7,K10*D10)+IF(F10=L7,L10*D10)</f>
        <v>3</v>
      </c>
      <c r="H10" s="73" t="s">
        <v>209</v>
      </c>
      <c r="I10" s="7"/>
      <c r="J10" s="24">
        <v>1</v>
      </c>
      <c r="K10" s="24">
        <v>0.75</v>
      </c>
      <c r="L10" s="24">
        <v>0</v>
      </c>
      <c r="O10" s="24">
        <f>IF(F10=J7,O7)+IF(F10=K7,O7)+IF(F10=L7,O7)+IF(F10=M7,O7)+IF(F10=P7,P7)</f>
        <v>1</v>
      </c>
      <c r="R10" s="24">
        <f t="shared" ref="R10:R18" si="0">D10*O10</f>
        <v>3</v>
      </c>
    </row>
    <row r="11" spans="3:18" ht="137.25" customHeight="1" x14ac:dyDescent="0.25">
      <c r="C11" s="3">
        <v>2.4</v>
      </c>
      <c r="D11" s="3">
        <v>3</v>
      </c>
      <c r="E11" s="20" t="s">
        <v>229</v>
      </c>
      <c r="F11" s="77" t="s">
        <v>42</v>
      </c>
      <c r="G11" s="60">
        <f>IF(F11=J7,J11*D11)+IF(F11=K7,K11*D11)+IF(F11=L7,L11*D11)</f>
        <v>0</v>
      </c>
      <c r="H11" s="88" t="s">
        <v>206</v>
      </c>
      <c r="I11" s="7"/>
      <c r="J11" s="24">
        <v>1</v>
      </c>
      <c r="K11" s="24">
        <v>0.75</v>
      </c>
      <c r="L11" s="24">
        <v>0</v>
      </c>
      <c r="O11" s="24">
        <f>IF(F11=J7,O7)+IF(F11=K7,O7)+IF(F11=L7,O7)+IF(F11=M7,O7)+IF(F11=P7,P7)</f>
        <v>1</v>
      </c>
      <c r="R11" s="24">
        <f t="shared" si="0"/>
        <v>3</v>
      </c>
    </row>
    <row r="12" spans="3:18" ht="345" x14ac:dyDescent="0.25">
      <c r="C12" s="19">
        <v>2.5</v>
      </c>
      <c r="D12" s="3">
        <v>2</v>
      </c>
      <c r="E12" s="20" t="s">
        <v>97</v>
      </c>
      <c r="F12" s="77" t="s">
        <v>47</v>
      </c>
      <c r="G12" s="60">
        <f>IF(F12=J7,J12*D12)+IF(F12=K7,K12*D12)+IF(F12=L7,L12*D12)+IF(F12=M7,M12*D12)+IF(F12=N7,N12*D12)</f>
        <v>0</v>
      </c>
      <c r="H12" s="88" t="s">
        <v>206</v>
      </c>
      <c r="I12" s="7"/>
      <c r="J12" s="24">
        <v>1</v>
      </c>
      <c r="K12" s="24">
        <v>0.75</v>
      </c>
      <c r="L12" s="24">
        <v>0.5</v>
      </c>
      <c r="M12" s="24">
        <v>0.25</v>
      </c>
      <c r="N12" s="24">
        <v>0</v>
      </c>
      <c r="O12" s="24">
        <f>IF(F12=J7,O7)+IF(F12=K7,O7)+IF(F12=L7,O7)+IF(F12=M7,O7)+IF(F12=N7,O7)+IF(F12=P7,P7)</f>
        <v>1</v>
      </c>
      <c r="R12" s="24">
        <f t="shared" si="0"/>
        <v>2</v>
      </c>
    </row>
    <row r="13" spans="3:18" ht="171" customHeight="1" x14ac:dyDescent="0.25">
      <c r="C13" s="19">
        <v>2.6</v>
      </c>
      <c r="D13" s="3">
        <v>3</v>
      </c>
      <c r="E13" s="43" t="s">
        <v>98</v>
      </c>
      <c r="F13" s="77" t="s">
        <v>42</v>
      </c>
      <c r="G13" s="60">
        <f>IF(F13=J7,J13*D13)+IF(F13=K7,K13*D13)+IF(F13=L7,L13*D13)</f>
        <v>0</v>
      </c>
      <c r="H13" s="73" t="s">
        <v>210</v>
      </c>
      <c r="I13" s="7"/>
      <c r="J13" s="24">
        <v>1</v>
      </c>
      <c r="K13" s="24">
        <v>0.75</v>
      </c>
      <c r="L13" s="24">
        <v>0</v>
      </c>
      <c r="O13" s="24">
        <f>IF(F13=J7,O7)+IF(F13=K7,O7)+IF(F13=L7,O7)+IF(F13=M7,O7)+IF(F13=P7,P7)</f>
        <v>1</v>
      </c>
      <c r="R13" s="24">
        <f t="shared" si="0"/>
        <v>3</v>
      </c>
    </row>
    <row r="14" spans="3:18" ht="110.25" customHeight="1" x14ac:dyDescent="0.25">
      <c r="C14" s="3">
        <v>2.7</v>
      </c>
      <c r="D14" s="3">
        <v>3</v>
      </c>
      <c r="E14" s="43" t="s">
        <v>99</v>
      </c>
      <c r="F14" s="77" t="s">
        <v>47</v>
      </c>
      <c r="G14" s="60">
        <f>IF(F14=J7,J14*D14)+IF(F14=K7,K14*D14)+IF(F14=L7,L14*D14)+IF(F14=M7,M14*D14)+IF(F14=N7,N14*D14)</f>
        <v>0</v>
      </c>
      <c r="H14" s="73" t="s">
        <v>211</v>
      </c>
      <c r="I14" s="7"/>
      <c r="J14" s="24">
        <v>1</v>
      </c>
      <c r="K14" s="24">
        <v>0.75</v>
      </c>
      <c r="L14" s="24">
        <v>0.5</v>
      </c>
      <c r="M14" s="24">
        <v>0.25</v>
      </c>
      <c r="O14" s="24">
        <f>IF(F14=J7,O7)+IF(F14=K7,O7)+IF(F14=L7,O7)+IF(F14=M7,O7)+IF(F14=N7,O7)+IF(F14=P7,P7)</f>
        <v>1</v>
      </c>
      <c r="R14" s="24">
        <f t="shared" si="0"/>
        <v>3</v>
      </c>
    </row>
    <row r="15" spans="3:18" ht="153" customHeight="1" x14ac:dyDescent="0.25">
      <c r="C15" s="3">
        <v>2.8</v>
      </c>
      <c r="D15" s="3">
        <v>3</v>
      </c>
      <c r="E15" s="20" t="s">
        <v>100</v>
      </c>
      <c r="F15" s="77" t="s">
        <v>41</v>
      </c>
      <c r="G15" s="60">
        <f>IF(F15=J7,J15*D15)+IF(F15=K7,K15*D15)+IF(F15=L7,L15*D15)</f>
        <v>2.25</v>
      </c>
      <c r="H15" s="73" t="s">
        <v>212</v>
      </c>
      <c r="I15" s="7"/>
      <c r="J15" s="24">
        <v>1</v>
      </c>
      <c r="K15" s="24">
        <v>0.75</v>
      </c>
      <c r="L15" s="24">
        <v>0</v>
      </c>
      <c r="O15" s="24">
        <f>IF(F15=J7,O7)+IF(F15=K7,O7)+IF(F15=L7,O7)+IF(F15=M7,O7)+IF(F15=N7,O7)+IF(F15=P7,P7)</f>
        <v>1</v>
      </c>
      <c r="R15" s="24">
        <f t="shared" si="0"/>
        <v>3</v>
      </c>
    </row>
    <row r="16" spans="3:18" ht="102" customHeight="1" x14ac:dyDescent="0.25">
      <c r="C16" s="3">
        <v>2.9</v>
      </c>
      <c r="D16" s="3">
        <v>3</v>
      </c>
      <c r="E16" s="20" t="s">
        <v>101</v>
      </c>
      <c r="F16" s="77" t="s">
        <v>41</v>
      </c>
      <c r="G16" s="60">
        <f>IF(F16=J7,J16*D16)+IF(F16=K7,K16*D16)</f>
        <v>0</v>
      </c>
      <c r="H16" s="66" t="s">
        <v>213</v>
      </c>
      <c r="I16" s="7"/>
      <c r="J16" s="24">
        <v>1</v>
      </c>
      <c r="K16" s="24">
        <v>0</v>
      </c>
      <c r="O16" s="24">
        <f>IF(F16=J7,O7)+IF(F16=K7,O7)+IF(F16=L7,O7)+IF(F16=M7,O7)+IF(F16=P7,P7)</f>
        <v>1</v>
      </c>
      <c r="R16" s="24">
        <f t="shared" si="0"/>
        <v>3</v>
      </c>
    </row>
    <row r="17" spans="3:18" ht="157.5" customHeight="1" x14ac:dyDescent="0.25">
      <c r="C17" s="36" t="s">
        <v>142</v>
      </c>
      <c r="D17" s="3">
        <v>3</v>
      </c>
      <c r="E17" s="20" t="s">
        <v>102</v>
      </c>
      <c r="F17" s="77" t="s">
        <v>43</v>
      </c>
      <c r="G17" s="60">
        <f>IF(F17=J7,J17*D17)+IF(F17=K7,K17*D17)+IF(F17=L7,L17*D17)+IF(F17=M7,M17*D17)</f>
        <v>0</v>
      </c>
      <c r="H17" s="66" t="s">
        <v>213</v>
      </c>
      <c r="I17" s="7"/>
      <c r="J17" s="24">
        <v>1</v>
      </c>
      <c r="K17" s="24">
        <v>0.75</v>
      </c>
      <c r="L17" s="24">
        <v>0.5</v>
      </c>
      <c r="M17" s="24">
        <v>0</v>
      </c>
      <c r="O17" s="24">
        <f>IF(F17=J7,O7)+IF(F17=K7,O7)+IF(F17=L7,O7)+IF(F17=M7,O7)+IF(F17=P7,P7)</f>
        <v>1</v>
      </c>
      <c r="R17" s="24">
        <f t="shared" si="0"/>
        <v>3</v>
      </c>
    </row>
    <row r="18" spans="3:18" ht="306.75" customHeight="1" x14ac:dyDescent="0.25">
      <c r="C18" s="3">
        <v>2.11</v>
      </c>
      <c r="D18" s="3">
        <v>3</v>
      </c>
      <c r="E18" s="20" t="s">
        <v>103</v>
      </c>
      <c r="F18" s="77" t="s">
        <v>42</v>
      </c>
      <c r="G18" s="60">
        <f>IF(F18=J7,J18*D18)+IF(F18=K7,K18*D18)+IF(F18=L7,L18*D18)+IF(F18=M7,M18*D18)</f>
        <v>0.75</v>
      </c>
      <c r="H18" s="89" t="s">
        <v>206</v>
      </c>
      <c r="I18" s="7"/>
      <c r="J18" s="24">
        <v>1</v>
      </c>
      <c r="K18" s="24">
        <v>0.75</v>
      </c>
      <c r="L18" s="24">
        <v>0.25</v>
      </c>
      <c r="M18" s="24">
        <v>0</v>
      </c>
      <c r="O18" s="24">
        <f>IF(F18=J7,O7)+IF(F18=K7,O7)+IF(F18=L7,O7)+IF(F18=M7,O7)+IF(F18=P7,P7)</f>
        <v>1</v>
      </c>
      <c r="R18" s="24">
        <f t="shared" si="0"/>
        <v>3</v>
      </c>
    </row>
    <row r="19" spans="3:18" ht="297.75" customHeight="1" thickBot="1" x14ac:dyDescent="0.3">
      <c r="C19" s="3">
        <v>2.12</v>
      </c>
      <c r="D19" s="3">
        <v>3</v>
      </c>
      <c r="E19" s="44" t="s">
        <v>104</v>
      </c>
      <c r="F19" s="78" t="s">
        <v>42</v>
      </c>
      <c r="G19" s="60">
        <f>IF(F19=J7,J19*D19)+IF(F19=K7,K19*D19)+IF(F19=L7,L19*D19)+IF(F19=M7,M19*D19)</f>
        <v>0.75</v>
      </c>
      <c r="H19" s="89" t="s">
        <v>206</v>
      </c>
      <c r="I19" s="7"/>
      <c r="J19" s="24">
        <v>1</v>
      </c>
      <c r="K19" s="24">
        <v>0.5</v>
      </c>
      <c r="L19" s="24">
        <v>0.25</v>
      </c>
      <c r="M19" s="24">
        <v>0</v>
      </c>
      <c r="O19" s="24">
        <f>IF(F19=J7,O7)+IF(F19=K7,O7)+IF(F19=L7,O7)+IF(F19=M7,O7)+IF(F19=P7,P7)</f>
        <v>1</v>
      </c>
      <c r="R19" s="24">
        <f>D19*O19</f>
        <v>3</v>
      </c>
    </row>
    <row r="20" spans="3:18" x14ac:dyDescent="0.25">
      <c r="G20" s="28"/>
      <c r="H20" s="5"/>
    </row>
    <row r="21" spans="3:18" ht="15" customHeight="1" x14ac:dyDescent="0.25">
      <c r="C21" s="92" t="s">
        <v>55</v>
      </c>
      <c r="D21" s="93"/>
      <c r="E21" s="93"/>
      <c r="F21" s="33">
        <f>D8+D9+D10+D11+D12+D13+D14+D15+D16+D17+D18+D19</f>
        <v>35</v>
      </c>
    </row>
    <row r="22" spans="3:18" x14ac:dyDescent="0.25">
      <c r="C22" s="92" t="s">
        <v>143</v>
      </c>
      <c r="D22" s="93"/>
      <c r="E22" s="93"/>
      <c r="F22" s="29">
        <f>R19+R18+R17+R16+R15+R14+R13+R12+R11+R10+R9+R8</f>
        <v>35</v>
      </c>
    </row>
    <row r="23" spans="3:18" ht="15" customHeight="1" x14ac:dyDescent="0.25">
      <c r="C23" s="92" t="s">
        <v>54</v>
      </c>
      <c r="D23" s="93"/>
      <c r="E23" s="93"/>
      <c r="F23" s="29">
        <f>G8+G9+G10+G11+G12+G13+G14+G15+G16+G17+G18+G19</f>
        <v>12.75</v>
      </c>
    </row>
    <row r="24" spans="3:18" x14ac:dyDescent="0.25">
      <c r="C24" s="92" t="s">
        <v>53</v>
      </c>
      <c r="D24" s="93"/>
      <c r="E24" s="93"/>
      <c r="F24" s="30">
        <f>F23/F22</f>
        <v>0.36428571428571427</v>
      </c>
    </row>
  </sheetData>
  <mergeCells count="8">
    <mergeCell ref="C21:E21"/>
    <mergeCell ref="C22:E22"/>
    <mergeCell ref="C23:E23"/>
    <mergeCell ref="C24:E24"/>
    <mergeCell ref="D2:H2"/>
    <mergeCell ref="D3:E3"/>
    <mergeCell ref="D4:E4"/>
    <mergeCell ref="D5:H5"/>
  </mergeCells>
  <hyperlinks>
    <hyperlink ref="H11" r:id="rId1"/>
    <hyperlink ref="H12" r:id="rId2"/>
    <hyperlink ref="H18" r:id="rId3"/>
    <hyperlink ref="H19" r:id="rId4"/>
  </hyperlinks>
  <pageMargins left="0.7" right="0.7" top="0.75" bottom="0.75" header="0.3" footer="0.3"/>
  <pageSetup paperSize="9" orientation="portrait" verticalDpi="0"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T49"/>
  <sheetViews>
    <sheetView workbookViewId="0">
      <selection activeCell="D5" sqref="D2:H5"/>
    </sheetView>
  </sheetViews>
  <sheetFormatPr defaultRowHeight="15" x14ac:dyDescent="0.25"/>
  <cols>
    <col min="3" max="3" width="11.42578125" style="2" customWidth="1"/>
    <col min="4" max="4" width="21.5703125" style="2" customWidth="1"/>
    <col min="5" max="5" width="59.5703125" style="1" customWidth="1"/>
    <col min="6" max="6" width="14.5703125" style="2" customWidth="1"/>
    <col min="7" max="7" width="14.7109375" style="2" customWidth="1"/>
    <col min="8" max="8" width="60.7109375" style="1" customWidth="1"/>
    <col min="9" max="9" width="65.28515625" customWidth="1"/>
    <col min="10" max="18" width="9.140625" style="24"/>
    <col min="19" max="19" width="9.140625" style="31"/>
    <col min="20" max="20" width="9.140625" style="21"/>
  </cols>
  <sheetData>
    <row r="2" spans="3:20" ht="16.5" customHeight="1" x14ac:dyDescent="0.35">
      <c r="D2" s="94" t="s">
        <v>231</v>
      </c>
      <c r="E2" s="95"/>
      <c r="F2" s="95"/>
      <c r="G2" s="95"/>
      <c r="H2" s="95"/>
    </row>
    <row r="3" spans="3:20" ht="15" customHeight="1" x14ac:dyDescent="0.25">
      <c r="D3" s="96" t="s">
        <v>165</v>
      </c>
      <c r="E3" s="95"/>
      <c r="F3" s="13"/>
      <c r="G3" s="10"/>
      <c r="H3" s="11"/>
    </row>
    <row r="4" spans="3:20" ht="63.75" customHeight="1" x14ac:dyDescent="0.25">
      <c r="D4" s="96" t="s">
        <v>226</v>
      </c>
      <c r="E4" s="95"/>
      <c r="F4" s="13"/>
      <c r="G4" s="10"/>
      <c r="H4" s="11"/>
    </row>
    <row r="5" spans="3:20" ht="21" customHeight="1" x14ac:dyDescent="0.25">
      <c r="D5" s="96" t="s">
        <v>166</v>
      </c>
      <c r="E5" s="95"/>
      <c r="F5" s="95"/>
      <c r="G5" s="95"/>
      <c r="H5" s="95"/>
    </row>
    <row r="7" spans="3:20" ht="52.5" customHeight="1" thickBot="1" x14ac:dyDescent="0.3">
      <c r="C7" s="32" t="s">
        <v>0</v>
      </c>
      <c r="D7" s="32" t="s">
        <v>48</v>
      </c>
      <c r="E7" s="90" t="s">
        <v>49</v>
      </c>
      <c r="F7" s="39" t="s">
        <v>52</v>
      </c>
      <c r="G7" s="35" t="s">
        <v>50</v>
      </c>
      <c r="H7" s="35" t="s">
        <v>51</v>
      </c>
      <c r="J7" s="22" t="s">
        <v>40</v>
      </c>
      <c r="K7" s="23" t="s">
        <v>41</v>
      </c>
      <c r="L7" s="23" t="s">
        <v>42</v>
      </c>
      <c r="M7" s="23" t="s">
        <v>43</v>
      </c>
      <c r="N7" s="23" t="s">
        <v>47</v>
      </c>
      <c r="O7" s="24">
        <v>1</v>
      </c>
      <c r="P7" s="24">
        <v>0</v>
      </c>
    </row>
    <row r="8" spans="3:20" ht="210" x14ac:dyDescent="0.25">
      <c r="C8" s="19">
        <v>3.1</v>
      </c>
      <c r="D8" s="17">
        <v>2</v>
      </c>
      <c r="E8" s="44" t="s">
        <v>105</v>
      </c>
      <c r="F8" s="75" t="s">
        <v>40</v>
      </c>
      <c r="G8" s="60">
        <f>IF(F8=J7,J8*D8)+IF(F8=K7,K8*D8)</f>
        <v>2</v>
      </c>
      <c r="H8" s="65" t="s">
        <v>214</v>
      </c>
      <c r="I8" s="57"/>
      <c r="J8" s="24">
        <v>1</v>
      </c>
      <c r="K8" s="24">
        <v>0</v>
      </c>
      <c r="O8" s="24">
        <f>IF(F8=J7,O7)+IF(F8=K7,O7)+IF(F8=L7,O7)+IF(F8=M7,O7)+IF(F8=P7,P7)</f>
        <v>1</v>
      </c>
      <c r="R8" s="24">
        <f>O8*D8</f>
        <v>2</v>
      </c>
    </row>
    <row r="9" spans="3:20" ht="195" x14ac:dyDescent="0.25">
      <c r="C9" s="17">
        <v>3.2</v>
      </c>
      <c r="D9" s="17">
        <v>4</v>
      </c>
      <c r="E9" s="47" t="s">
        <v>106</v>
      </c>
      <c r="F9" s="76" t="s">
        <v>40</v>
      </c>
      <c r="G9" s="60">
        <f>IF(F9=J7,J9*D9)+IF(F9=K7,K9*D9)</f>
        <v>4</v>
      </c>
      <c r="H9" s="4" t="s">
        <v>173</v>
      </c>
      <c r="I9" s="57"/>
      <c r="J9" s="24">
        <v>1</v>
      </c>
      <c r="K9" s="24">
        <v>0</v>
      </c>
      <c r="O9" s="24">
        <f>IF(F9=J7,O7)+IF(F9=K7,O7)+IF(F9=L7,O7)+IF(F9=M7,O7)+IF(F9=N7,O7)+IF(F9=P7,P7)</f>
        <v>1</v>
      </c>
      <c r="R9" s="24">
        <f t="shared" ref="R9:R44" si="0">O9*D9</f>
        <v>4</v>
      </c>
    </row>
    <row r="10" spans="3:20" ht="135" x14ac:dyDescent="0.25">
      <c r="C10" s="17">
        <v>3.3</v>
      </c>
      <c r="D10" s="17">
        <v>2</v>
      </c>
      <c r="E10" s="47" t="s">
        <v>107</v>
      </c>
      <c r="F10" s="77" t="s">
        <v>40</v>
      </c>
      <c r="G10" s="60">
        <f>IF(F10=J7,J10*D10)+IF(F10=K7,K10*D10)+IF(F10=L7,L10*D10)</f>
        <v>2</v>
      </c>
      <c r="H10" s="65" t="s">
        <v>174</v>
      </c>
      <c r="I10" s="57"/>
      <c r="J10" s="68">
        <v>1</v>
      </c>
      <c r="K10" s="68">
        <v>0.5</v>
      </c>
      <c r="L10" s="68">
        <v>0</v>
      </c>
      <c r="M10" s="68"/>
      <c r="N10" s="68"/>
      <c r="O10" s="68">
        <f>IF(F10=J7,O7)+IF(F10=K7,O7)+IF(F10=L7,O7)+IF(F10=M7,O7)+IF(F10=P7,P7)</f>
        <v>1</v>
      </c>
      <c r="P10" s="68"/>
      <c r="Q10" s="68"/>
      <c r="R10" s="68">
        <f t="shared" si="0"/>
        <v>2</v>
      </c>
      <c r="S10" s="69"/>
      <c r="T10" s="69"/>
    </row>
    <row r="11" spans="3:20" ht="120" x14ac:dyDescent="0.25">
      <c r="C11" s="3">
        <v>3.4</v>
      </c>
      <c r="D11" s="3">
        <v>4</v>
      </c>
      <c r="E11" s="44" t="s">
        <v>108</v>
      </c>
      <c r="F11" s="77" t="s">
        <v>40</v>
      </c>
      <c r="G11" s="60">
        <f>IF(F11=J7,J11*D11)+IF(F11=K7,K11*D11)+IF(F11=L7,L11*D11)+IF(F11=M7,M11*D11)</f>
        <v>4</v>
      </c>
      <c r="H11" s="4" t="s">
        <v>175</v>
      </c>
      <c r="I11" s="70"/>
      <c r="J11" s="24">
        <v>1</v>
      </c>
      <c r="K11" s="24">
        <v>0.75</v>
      </c>
      <c r="L11" s="24">
        <v>0.5</v>
      </c>
      <c r="M11" s="24">
        <v>0.25</v>
      </c>
      <c r="O11" s="24">
        <f>IF(F11=J7,O7)+IF(F11=K7,O7)+IF(F11=L7,O7)+IF(F11=M7,O7)+IF(F11=P7,P7)</f>
        <v>1</v>
      </c>
      <c r="R11" s="24">
        <f t="shared" si="0"/>
        <v>4</v>
      </c>
    </row>
    <row r="12" spans="3:20" ht="90" x14ac:dyDescent="0.25">
      <c r="C12" s="3">
        <v>3.5</v>
      </c>
      <c r="D12" s="3">
        <v>3</v>
      </c>
      <c r="E12" s="44" t="s">
        <v>109</v>
      </c>
      <c r="F12" s="77" t="s">
        <v>41</v>
      </c>
      <c r="G12" s="60">
        <f>IF(F12=J7,J12*D12)+IF(F12=K7,K12*D12)+IF(F12=L7,L12*D12)+IF(F12=M7,M12*D12)</f>
        <v>2.25</v>
      </c>
      <c r="H12" s="65" t="s">
        <v>176</v>
      </c>
      <c r="J12" s="24">
        <v>1</v>
      </c>
      <c r="K12" s="24">
        <v>0.75</v>
      </c>
      <c r="L12" s="24">
        <v>0.5</v>
      </c>
      <c r="M12" s="24">
        <v>0.25</v>
      </c>
      <c r="O12" s="24">
        <f>IF(F12=J7,O7)+IF(F12=K7,O7)+IF(F12=L7,O7)+IF(F12=M7,O7)+IF(F12=P7,P7)</f>
        <v>1</v>
      </c>
      <c r="R12" s="24">
        <f t="shared" si="0"/>
        <v>3</v>
      </c>
    </row>
    <row r="13" spans="3:20" ht="105" x14ac:dyDescent="0.25">
      <c r="C13" s="3">
        <v>3.6</v>
      </c>
      <c r="D13" s="3">
        <v>3</v>
      </c>
      <c r="E13" s="44" t="s">
        <v>110</v>
      </c>
      <c r="F13" s="80" t="s">
        <v>41</v>
      </c>
      <c r="G13" s="60">
        <f>IF(F13=J7,J13*D13)+IF(F13=K7,K13*D13)+IF(F13=L7,L13*D13)</f>
        <v>2.25</v>
      </c>
      <c r="H13" s="65" t="s">
        <v>215</v>
      </c>
      <c r="J13" s="24">
        <v>1</v>
      </c>
      <c r="K13" s="24">
        <v>0.75</v>
      </c>
      <c r="L13" s="24">
        <v>0.5</v>
      </c>
      <c r="O13" s="24">
        <f>IF(F13=J7,O7)+IF(F13=K7,O7)+IF(F13=L7,O7)+IF(F13=M7,O7)+IF(F13=N7,O7)+IF(F13=P7,P7)</f>
        <v>1</v>
      </c>
      <c r="R13" s="24">
        <f t="shared" si="0"/>
        <v>3</v>
      </c>
    </row>
    <row r="14" spans="3:20" ht="90" x14ac:dyDescent="0.25">
      <c r="C14" s="3">
        <v>3.7</v>
      </c>
      <c r="D14" s="3">
        <v>4</v>
      </c>
      <c r="E14" s="44" t="s">
        <v>111</v>
      </c>
      <c r="F14" s="80" t="s">
        <v>42</v>
      </c>
      <c r="G14" s="60">
        <f>IF(F14=J7,J14*D14)+IF(F14=K7,K14*D14)+IF(F14=L7,L14*D14)</f>
        <v>0</v>
      </c>
      <c r="H14" s="65"/>
      <c r="J14" s="24">
        <v>1</v>
      </c>
      <c r="K14" s="24">
        <v>0.5</v>
      </c>
      <c r="L14" s="24">
        <v>0</v>
      </c>
      <c r="O14" s="24">
        <f>IF(F14=J7,O7)+IF(F14=K7,O7)+IF(F14=L7,O7)+IF(F14=M7,O7)+IF(F14=N7,O7)+IF(F14=P7,P7)</f>
        <v>1</v>
      </c>
      <c r="R14" s="24">
        <f t="shared" si="0"/>
        <v>4</v>
      </c>
    </row>
    <row r="15" spans="3:20" ht="75" x14ac:dyDescent="0.25">
      <c r="C15" s="3">
        <v>3.8</v>
      </c>
      <c r="D15" s="3">
        <v>3</v>
      </c>
      <c r="E15" s="44" t="s">
        <v>112</v>
      </c>
      <c r="F15" s="80" t="s">
        <v>40</v>
      </c>
      <c r="G15" s="60">
        <f>IF(F15=J7,J15*D15)+IF(F15=K7,K15*D15)</f>
        <v>3</v>
      </c>
      <c r="H15" s="8" t="s">
        <v>177</v>
      </c>
      <c r="J15" s="24">
        <v>1</v>
      </c>
      <c r="K15" s="24">
        <v>0</v>
      </c>
      <c r="O15" s="24">
        <f>IF(F15=J7,O7)+IF(F15=K7,O7)+IF(F15=L7,O7)+IF(F15=M7,O7)+IF(F15=P7,P7)</f>
        <v>1</v>
      </c>
      <c r="R15" s="24">
        <f t="shared" si="0"/>
        <v>3</v>
      </c>
    </row>
    <row r="16" spans="3:20" ht="105" x14ac:dyDescent="0.25">
      <c r="C16" s="3">
        <v>3.9</v>
      </c>
      <c r="D16" s="3">
        <v>3</v>
      </c>
      <c r="E16" s="44" t="s">
        <v>113</v>
      </c>
      <c r="F16" s="80" t="s">
        <v>40</v>
      </c>
      <c r="G16" s="60">
        <f>IF(F16=J7,J16*D16)+IF(F16=K7,K16*D16)</f>
        <v>3</v>
      </c>
      <c r="H16" s="65" t="s">
        <v>178</v>
      </c>
      <c r="J16" s="24">
        <v>1</v>
      </c>
      <c r="K16" s="24">
        <v>0</v>
      </c>
      <c r="O16" s="24">
        <f>IF(F16=J7,O7)+IF(F16=K7,O7)+IF(F16=L7,O7)+IF(F16=M7,O7)+IF(F16=P7,P7)</f>
        <v>1</v>
      </c>
      <c r="R16" s="24">
        <f t="shared" si="0"/>
        <v>3</v>
      </c>
    </row>
    <row r="17" spans="3:18" ht="90" x14ac:dyDescent="0.25">
      <c r="C17" s="36" t="s">
        <v>45</v>
      </c>
      <c r="D17" s="3">
        <v>3</v>
      </c>
      <c r="E17" s="44" t="s">
        <v>114</v>
      </c>
      <c r="F17" s="80" t="s">
        <v>40</v>
      </c>
      <c r="G17" s="60">
        <f>IF(F17=J7,J17*D17)+IF(F17=K7,K17*D17)</f>
        <v>3</v>
      </c>
      <c r="H17" s="66" t="s">
        <v>216</v>
      </c>
      <c r="J17" s="24">
        <v>1</v>
      </c>
      <c r="K17" s="24">
        <v>0</v>
      </c>
      <c r="O17" s="24">
        <f>IF(F17=J7,O7)+IF(F17=K7,O7)+IF(F17=L7,O7)+IF(F17=M7,O7)+IF(F17=P7,P7)</f>
        <v>1</v>
      </c>
      <c r="R17" s="24">
        <f t="shared" si="0"/>
        <v>3</v>
      </c>
    </row>
    <row r="18" spans="3:18" ht="120" x14ac:dyDescent="0.25">
      <c r="C18" s="3">
        <v>3.11</v>
      </c>
      <c r="D18" s="3">
        <v>4</v>
      </c>
      <c r="E18" s="44" t="s">
        <v>115</v>
      </c>
      <c r="F18" s="80" t="s">
        <v>40</v>
      </c>
      <c r="G18" s="60">
        <f>IF(F18=J7,J18*D18)+IF(F18=K7,K18*D18)+IF(F18=L7,L18*D18)</f>
        <v>4</v>
      </c>
      <c r="H18" s="65" t="s">
        <v>179</v>
      </c>
      <c r="J18" s="24">
        <v>1</v>
      </c>
      <c r="K18" s="24">
        <v>0.5</v>
      </c>
      <c r="L18" s="24">
        <v>0.25</v>
      </c>
      <c r="O18" s="24">
        <f>IF(F18=J7,O7)+IF(F18=K7,O7)+IF(F18=L7,O7)+IF(F18=M7,O7)+IF(F18=P7,P7)</f>
        <v>1</v>
      </c>
      <c r="R18" s="24">
        <f t="shared" si="0"/>
        <v>4</v>
      </c>
    </row>
    <row r="19" spans="3:18" ht="195" x14ac:dyDescent="0.25">
      <c r="C19" s="3">
        <v>3.12</v>
      </c>
      <c r="D19" s="3">
        <v>4</v>
      </c>
      <c r="E19" s="44" t="s">
        <v>116</v>
      </c>
      <c r="F19" s="80" t="s">
        <v>47</v>
      </c>
      <c r="G19" s="60">
        <f>IF(F19=J7,J19*D19)+IF(F19=K7,K19*D19)+IF(F19=L7,L19*D19)+IF(F19=M7,M19*D19)+IF(F19=N7,N19*D19)</f>
        <v>0</v>
      </c>
      <c r="H19" s="4"/>
      <c r="J19" s="24">
        <v>1</v>
      </c>
      <c r="K19" s="24">
        <v>0.75</v>
      </c>
      <c r="L19" s="24">
        <v>0.5</v>
      </c>
      <c r="M19" s="24">
        <v>0.25</v>
      </c>
      <c r="N19" s="24">
        <v>0</v>
      </c>
      <c r="O19" s="24">
        <f>IF(F19=J7,O7)+IF(F19=K7,O7)+IF(F19=L7,O7)+IF(F19=M7,O7)+IF(F19=N7,O7)+IF(F19=P7,P7)</f>
        <v>1</v>
      </c>
      <c r="R19" s="24">
        <f>O19*D19</f>
        <v>4</v>
      </c>
    </row>
    <row r="20" spans="3:18" ht="165" x14ac:dyDescent="0.25">
      <c r="C20" s="3">
        <v>3.13</v>
      </c>
      <c r="D20" s="3">
        <v>1</v>
      </c>
      <c r="E20" s="44" t="s">
        <v>117</v>
      </c>
      <c r="F20" s="80" t="s">
        <v>40</v>
      </c>
      <c r="G20" s="60">
        <f>IF(F20=J7,J20*D20)+IF(F20=K7,K20*D20)</f>
        <v>1</v>
      </c>
      <c r="H20" s="8" t="s">
        <v>217</v>
      </c>
      <c r="J20" s="24">
        <v>1</v>
      </c>
      <c r="K20" s="24">
        <v>0</v>
      </c>
      <c r="O20" s="24">
        <f>IF(F20=J7,O7)+IF(F20=K7,O7)+IF(F20=L7,O7)+IF(F20=M7,O7)+IF(F20=P7,P7)</f>
        <v>1</v>
      </c>
      <c r="R20" s="24">
        <f t="shared" si="0"/>
        <v>1</v>
      </c>
    </row>
    <row r="21" spans="3:18" ht="210" x14ac:dyDescent="0.25">
      <c r="C21" s="3">
        <v>3.14</v>
      </c>
      <c r="D21" s="3">
        <v>4</v>
      </c>
      <c r="E21" s="44" t="s">
        <v>118</v>
      </c>
      <c r="F21" s="80" t="s">
        <v>41</v>
      </c>
      <c r="G21" s="60">
        <f>IF(F21=J7,J21*D21)+IF(F21=K7,K21*D21)+IF(F21=L7,L21*D21)+IF(F21=M7,M21*D21)</f>
        <v>3</v>
      </c>
      <c r="H21" s="65" t="s">
        <v>180</v>
      </c>
      <c r="J21" s="24">
        <v>1</v>
      </c>
      <c r="K21" s="24">
        <v>0.75</v>
      </c>
      <c r="L21" s="24">
        <v>0.5</v>
      </c>
      <c r="M21" s="24">
        <v>0</v>
      </c>
      <c r="O21" s="24">
        <f>IF(F21=J7,O7)+IF(F21=K7,O7)+IF(F21=L7,O7)+IF(F21=M7,O7)+IF(F21=P7,P7)</f>
        <v>1</v>
      </c>
      <c r="R21" s="24">
        <f t="shared" si="0"/>
        <v>4</v>
      </c>
    </row>
    <row r="22" spans="3:18" ht="165" x14ac:dyDescent="0.25">
      <c r="C22" s="3">
        <v>3.15</v>
      </c>
      <c r="D22" s="3">
        <v>4</v>
      </c>
      <c r="E22" s="44" t="s">
        <v>119</v>
      </c>
      <c r="F22" s="80" t="s">
        <v>40</v>
      </c>
      <c r="G22" s="60">
        <f>IF(F22=J7,J22*D22)+IF(F22=K7,K22*D22)+IF(F22=L7,L22*D22)+IF(F22=M7,M22*D22)</f>
        <v>4</v>
      </c>
      <c r="H22" s="8" t="s">
        <v>181</v>
      </c>
      <c r="J22" s="24">
        <v>1</v>
      </c>
      <c r="K22" s="24">
        <v>0.5</v>
      </c>
      <c r="L22" s="24">
        <v>0.25</v>
      </c>
      <c r="M22" s="24">
        <v>0</v>
      </c>
      <c r="O22" s="24">
        <f>IF(F22=J7,O7)+IF(F22=K7,O7)+IF(F22=L7,O7)+IF(F22=M7,O7)+IF(F22=P7,P7)</f>
        <v>1</v>
      </c>
      <c r="R22" s="24">
        <f t="shared" si="0"/>
        <v>4</v>
      </c>
    </row>
    <row r="23" spans="3:18" ht="90" x14ac:dyDescent="0.25">
      <c r="C23" s="3">
        <v>3.16</v>
      </c>
      <c r="D23" s="3">
        <v>3</v>
      </c>
      <c r="E23" s="44" t="s">
        <v>120</v>
      </c>
      <c r="F23" s="80" t="s">
        <v>40</v>
      </c>
      <c r="G23" s="60">
        <f>IF(F23=J7,J23*D23)+IF(F23=K7,K23*D23)+IF(F23=L7,L23*D23)+IF(F23=M7,M23*D23)</f>
        <v>3</v>
      </c>
      <c r="H23" s="8" t="s">
        <v>182</v>
      </c>
      <c r="J23" s="24">
        <v>1</v>
      </c>
      <c r="K23" s="24">
        <v>0.75</v>
      </c>
      <c r="L23" s="24">
        <v>0.5</v>
      </c>
      <c r="M23" s="24">
        <v>0.25</v>
      </c>
      <c r="O23" s="24">
        <f>IF(F23=J7,O7)+IF(F23=K7,O7)+IF(F23=L7,O7)+IF(F23=M7,O7)+IF(F23=P7,P7)</f>
        <v>1</v>
      </c>
      <c r="R23" s="24">
        <f t="shared" si="0"/>
        <v>3</v>
      </c>
    </row>
    <row r="24" spans="3:18" ht="98.25" customHeight="1" x14ac:dyDescent="0.25">
      <c r="C24" s="3">
        <v>3.17</v>
      </c>
      <c r="D24" s="3">
        <v>3</v>
      </c>
      <c r="E24" s="44" t="s">
        <v>121</v>
      </c>
      <c r="F24" s="80" t="s">
        <v>41</v>
      </c>
      <c r="G24" s="60">
        <f>IF(F24=J7,J24*D24)+IF(F24=K7,K24*D24)+IF(F24=L7,L24*D24)+IF(F24=M7,M24*D24)</f>
        <v>2.25</v>
      </c>
      <c r="H24" s="8" t="s">
        <v>183</v>
      </c>
      <c r="J24" s="24">
        <v>1</v>
      </c>
      <c r="K24" s="24">
        <v>0.75</v>
      </c>
      <c r="L24" s="24">
        <v>0.5</v>
      </c>
      <c r="M24" s="24">
        <v>0.25</v>
      </c>
      <c r="O24" s="24">
        <f>IF(F24=J7,O7)+IF(F24=K7,O7)+IF(F24=L7,O7)+IF(F24=M7,O7)+IF(F24=P7,P7)</f>
        <v>1</v>
      </c>
      <c r="R24" s="24">
        <f t="shared" si="0"/>
        <v>3</v>
      </c>
    </row>
    <row r="25" spans="3:18" ht="90" x14ac:dyDescent="0.25">
      <c r="C25" s="3">
        <v>3.18</v>
      </c>
      <c r="D25" s="3">
        <v>3</v>
      </c>
      <c r="E25" s="44" t="s">
        <v>122</v>
      </c>
      <c r="F25" s="80" t="s">
        <v>41</v>
      </c>
      <c r="G25" s="60">
        <f>IF(F25=J7,J25*D25)+IF(F25=K7,K25*D25)</f>
        <v>0</v>
      </c>
      <c r="H25" s="67" t="s">
        <v>184</v>
      </c>
      <c r="J25" s="24">
        <v>1</v>
      </c>
      <c r="K25" s="24">
        <v>0</v>
      </c>
      <c r="O25" s="24">
        <f>IF(F25=J7,O7)+IF(F25=K7,O7)+IF(F25=L7,O7)+IF(F25=M7,O7)+IF(F25=P7,P7)</f>
        <v>1</v>
      </c>
      <c r="R25" s="24">
        <f t="shared" si="0"/>
        <v>3</v>
      </c>
    </row>
    <row r="26" spans="3:18" ht="75" x14ac:dyDescent="0.25">
      <c r="C26" s="17">
        <v>3.19</v>
      </c>
      <c r="D26" s="17">
        <v>3</v>
      </c>
      <c r="E26" s="44" t="s">
        <v>123</v>
      </c>
      <c r="F26" s="80" t="s">
        <v>41</v>
      </c>
      <c r="G26" s="60">
        <f>IF(F26=J7,J26*D26)+IF(F26=K7,K26*D26)</f>
        <v>0</v>
      </c>
      <c r="H26" s="66" t="s">
        <v>185</v>
      </c>
      <c r="J26" s="24">
        <v>1</v>
      </c>
      <c r="K26" s="24">
        <v>0</v>
      </c>
      <c r="O26" s="24">
        <f>IF(F26=J7,O7)+IF(F26=K7,O7)+IF(F26=L7,O7)+IF(F26=M7,O7)+IF(F26=P7,P7)</f>
        <v>1</v>
      </c>
      <c r="R26" s="24">
        <f t="shared" si="0"/>
        <v>3</v>
      </c>
    </row>
    <row r="27" spans="3:18" ht="120" x14ac:dyDescent="0.25">
      <c r="C27" s="36" t="s">
        <v>44</v>
      </c>
      <c r="D27" s="3">
        <v>2</v>
      </c>
      <c r="E27" s="84" t="s">
        <v>124</v>
      </c>
      <c r="F27" s="80" t="s">
        <v>40</v>
      </c>
      <c r="G27" s="60">
        <f>IF(F27=J7,J27*D27)+IF(F27=K7,K27*D27)+IF(F27=L7,L27*D27)</f>
        <v>2</v>
      </c>
      <c r="H27" s="65" t="s">
        <v>187</v>
      </c>
      <c r="J27" s="24">
        <v>1</v>
      </c>
      <c r="K27" s="24">
        <v>0.75</v>
      </c>
      <c r="L27" s="24">
        <v>0.25</v>
      </c>
      <c r="O27" s="24">
        <f>IF(F27=J7,O7)+IF(F27=K7,O7)+IF(F27=L7,O7)+IF(F27=M7,O7)+IF(F27=P7,P7)</f>
        <v>1</v>
      </c>
      <c r="R27" s="24">
        <f>O27*D27</f>
        <v>2</v>
      </c>
    </row>
    <row r="28" spans="3:18" ht="105" x14ac:dyDescent="0.25">
      <c r="C28" s="3">
        <v>3.21</v>
      </c>
      <c r="D28" s="3">
        <v>2</v>
      </c>
      <c r="E28" s="84" t="s">
        <v>125</v>
      </c>
      <c r="F28" s="80" t="s">
        <v>40</v>
      </c>
      <c r="G28" s="60">
        <f>IF(F28=J7,J28*D28)+IF(F28=K7,K28*D28)+IF(F28=L7,L28*D28)</f>
        <v>2</v>
      </c>
      <c r="H28" s="66" t="s">
        <v>186</v>
      </c>
      <c r="J28" s="24">
        <v>1</v>
      </c>
      <c r="K28" s="24">
        <v>0.75</v>
      </c>
      <c r="L28" s="24">
        <v>0.25</v>
      </c>
      <c r="O28" s="24">
        <f>IF(F28=J7,O7)+IF(F28=K7,O7)+IF(F28=L7,O7)+IF(F28=M7,O7)+IF(F28=P7,P7)</f>
        <v>1</v>
      </c>
      <c r="R28" s="24">
        <f t="shared" si="0"/>
        <v>2</v>
      </c>
    </row>
    <row r="29" spans="3:18" ht="330" x14ac:dyDescent="0.25">
      <c r="C29" s="3">
        <v>3.22</v>
      </c>
      <c r="D29" s="3">
        <v>3</v>
      </c>
      <c r="E29" s="44" t="s">
        <v>126</v>
      </c>
      <c r="F29" s="80" t="s">
        <v>40</v>
      </c>
      <c r="G29" s="60">
        <f>IF(F29=J7,J29*D29)+IF(F29=K7,K29*D29)+IF(F29=L7,L29*D29)+IF(F29=M7,M29*D29)+IF(F29=N7,N29*D29)</f>
        <v>3</v>
      </c>
      <c r="H29" s="65" t="s">
        <v>188</v>
      </c>
      <c r="J29" s="24">
        <v>1</v>
      </c>
      <c r="K29" s="24">
        <v>0.75</v>
      </c>
      <c r="L29" s="24">
        <v>0.5</v>
      </c>
      <c r="M29" s="24">
        <v>0.25</v>
      </c>
      <c r="N29" s="24">
        <v>0</v>
      </c>
      <c r="O29" s="24">
        <f>IF(F29=J7,O7)+IF(F29=K7,O7)+IF(F29=L7,O7)+IF(F29=M7,O7)+IF(F29=N7,O7)+IF(F29=P7,P7)</f>
        <v>1</v>
      </c>
      <c r="R29" s="24">
        <f t="shared" si="0"/>
        <v>3</v>
      </c>
    </row>
    <row r="30" spans="3:18" ht="165.75" thickBot="1" x14ac:dyDescent="0.3">
      <c r="C30" s="3">
        <v>3.23</v>
      </c>
      <c r="D30" s="3">
        <v>3</v>
      </c>
      <c r="E30" s="44" t="s">
        <v>127</v>
      </c>
      <c r="F30" s="81" t="s">
        <v>40</v>
      </c>
      <c r="G30" s="60">
        <f>IF(F30=J7,J30*D30)+IF(F30=K7,K30*D30)+IF(F30=L7,L30*D30)+IF(F30=M7,M30*D30)</f>
        <v>3</v>
      </c>
      <c r="H30" s="65" t="s">
        <v>188</v>
      </c>
      <c r="J30" s="24">
        <v>1</v>
      </c>
      <c r="K30" s="24">
        <v>0.75</v>
      </c>
      <c r="L30" s="24">
        <v>0.5</v>
      </c>
      <c r="M30" s="24">
        <v>0</v>
      </c>
      <c r="O30" s="24">
        <f>IF(F30=J7,O7)+IF(F30=K7,O7)+IF(F30=L7,O7)+IF(F30=M7,O7)+IF(F30=P7,P7)</f>
        <v>1</v>
      </c>
      <c r="R30" s="24">
        <f t="shared" si="0"/>
        <v>3</v>
      </c>
    </row>
    <row r="31" spans="3:18" ht="120" x14ac:dyDescent="0.25">
      <c r="C31" s="3">
        <v>3.24</v>
      </c>
      <c r="D31" s="3">
        <v>2</v>
      </c>
      <c r="E31" s="43" t="s">
        <v>128</v>
      </c>
      <c r="F31" s="77" t="s">
        <v>40</v>
      </c>
      <c r="G31" s="60">
        <f>IF(F31=J7,J31*D31)+IF(F31=K7,K31*D31)</f>
        <v>2</v>
      </c>
      <c r="H31" s="4" t="s">
        <v>189</v>
      </c>
      <c r="J31" s="24">
        <v>1</v>
      </c>
      <c r="K31" s="24">
        <v>0</v>
      </c>
      <c r="O31" s="24">
        <f>IF(F31=J7,O7)+IF(F31=K7,O7)+IF(F31=L7,O7)+IF(F31=M7,O7)+IF(F31=P7,P7)</f>
        <v>1</v>
      </c>
      <c r="R31" s="24">
        <f t="shared" si="0"/>
        <v>2</v>
      </c>
    </row>
    <row r="32" spans="3:18" ht="120" x14ac:dyDescent="0.25">
      <c r="C32" s="3">
        <v>3.25</v>
      </c>
      <c r="D32" s="3">
        <v>2</v>
      </c>
      <c r="E32" s="44" t="s">
        <v>129</v>
      </c>
      <c r="F32" s="76" t="s">
        <v>41</v>
      </c>
      <c r="G32" s="60">
        <f>IF(F32=J7,J32*D32)+IF(F32=K7,K32*D32)</f>
        <v>0</v>
      </c>
      <c r="H32" s="4" t="s">
        <v>189</v>
      </c>
      <c r="J32" s="24">
        <v>1</v>
      </c>
      <c r="K32" s="24">
        <v>0</v>
      </c>
      <c r="O32" s="24">
        <f>IF(F32=J7,O7)+IF(F32=K7,O7)+IF(F32=L7,O7)+IF(F32=M7,O7)+IF(F32=P7,P7)</f>
        <v>1</v>
      </c>
      <c r="R32" s="24">
        <f t="shared" si="0"/>
        <v>2</v>
      </c>
    </row>
    <row r="33" spans="3:18" ht="60" x14ac:dyDescent="0.25">
      <c r="C33" s="3">
        <v>3.26</v>
      </c>
      <c r="D33" s="3">
        <v>1</v>
      </c>
      <c r="E33" s="43" t="s">
        <v>130</v>
      </c>
      <c r="F33" s="76" t="s">
        <v>41</v>
      </c>
      <c r="G33" s="60">
        <f>IF(F33=J7,J33*D33)+IF(F33=K7,K33*D33)</f>
        <v>0</v>
      </c>
      <c r="H33" s="66" t="s">
        <v>218</v>
      </c>
      <c r="J33" s="24">
        <v>1</v>
      </c>
      <c r="K33" s="24">
        <v>0</v>
      </c>
      <c r="O33" s="24">
        <f>IF(F33=J7,O7)+IF(F33=K7,O7)+IF(F33=L7,O7)+IF(F33=M7,O7)+IF(F33=P7,P7)</f>
        <v>1</v>
      </c>
      <c r="R33" s="24">
        <f t="shared" si="0"/>
        <v>1</v>
      </c>
    </row>
    <row r="34" spans="3:18" ht="195" x14ac:dyDescent="0.25">
      <c r="C34" s="3">
        <v>3.27</v>
      </c>
      <c r="D34" s="3">
        <v>2</v>
      </c>
      <c r="E34" s="44" t="s">
        <v>131</v>
      </c>
      <c r="F34" s="77" t="s">
        <v>40</v>
      </c>
      <c r="G34" s="60">
        <f>IF(F34=J7,J34*D34)+IF(F34=K7,K34*D34)</f>
        <v>2</v>
      </c>
      <c r="H34" s="38" t="s">
        <v>219</v>
      </c>
      <c r="J34" s="24">
        <v>1</v>
      </c>
      <c r="K34" s="24">
        <v>0</v>
      </c>
      <c r="O34" s="24">
        <f>IF(F34=J7,O7)+IF(F34=K7,O7)+IF(F34=L7,O7)+IF(F34=M7,O7)+IF(F34=P7,P7)</f>
        <v>1</v>
      </c>
      <c r="R34" s="24">
        <f t="shared" si="0"/>
        <v>2</v>
      </c>
    </row>
    <row r="35" spans="3:18" ht="255" x14ac:dyDescent="0.25">
      <c r="C35" s="3">
        <v>3.28</v>
      </c>
      <c r="D35" s="3">
        <v>2</v>
      </c>
      <c r="E35" s="43" t="s">
        <v>132</v>
      </c>
      <c r="F35" s="76" t="s">
        <v>40</v>
      </c>
      <c r="G35" s="60">
        <f>IF(F35=J7,J35*D35)+IF(F35=K7,K35*D35)+IF(F35=L7,L35*D35)+IF(F35=M7,M35*D35)+IF(F35=N7,N35*D35)</f>
        <v>2</v>
      </c>
      <c r="H35" s="65" t="s">
        <v>220</v>
      </c>
      <c r="J35" s="24">
        <v>1</v>
      </c>
      <c r="K35" s="24">
        <v>0.75</v>
      </c>
      <c r="L35" s="24">
        <v>0.5</v>
      </c>
      <c r="M35" s="24">
        <v>0.25</v>
      </c>
      <c r="N35" s="24">
        <v>0</v>
      </c>
      <c r="O35" s="24">
        <f>IF(F35=J7,O7)+IF(F35=K7,O7)+IF(F35=L7,O7)+IF(F35=M7,O7)+IF(F35=N7,O7)+IF(F35=P7,P7)</f>
        <v>1</v>
      </c>
      <c r="R35" s="24">
        <f t="shared" si="0"/>
        <v>2</v>
      </c>
    </row>
    <row r="36" spans="3:18" ht="210" x14ac:dyDescent="0.25">
      <c r="C36" s="3">
        <v>3.29</v>
      </c>
      <c r="D36" s="3">
        <v>4</v>
      </c>
      <c r="E36" s="44" t="s">
        <v>133</v>
      </c>
      <c r="F36" s="76" t="s">
        <v>42</v>
      </c>
      <c r="G36" s="60">
        <f>IF(F36=J7,J36*D36)+IF(F36=K7,K36*D36)+IF(F36=L7,L36*D36)</f>
        <v>0</v>
      </c>
      <c r="H36" s="4" t="s">
        <v>221</v>
      </c>
      <c r="J36" s="24">
        <v>1</v>
      </c>
      <c r="K36" s="24">
        <v>0.25</v>
      </c>
      <c r="L36" s="24">
        <v>0</v>
      </c>
      <c r="O36" s="24">
        <f>IF(F36=J7,O7)+IF(F36=K7,O7)+IF(F36=L7,O7)+IF(F36=M7,O7)+IF(F36=P7,P7)</f>
        <v>1</v>
      </c>
      <c r="R36" s="24">
        <f t="shared" si="0"/>
        <v>4</v>
      </c>
    </row>
    <row r="37" spans="3:18" ht="90" x14ac:dyDescent="0.25">
      <c r="C37" s="36" t="s">
        <v>46</v>
      </c>
      <c r="D37" s="3">
        <v>2</v>
      </c>
      <c r="E37" s="44" t="s">
        <v>134</v>
      </c>
      <c r="F37" s="77" t="s">
        <v>43</v>
      </c>
      <c r="G37" s="60">
        <f>IF(F37=J7,J37*D37)+IF(F37=K7,K37*D37)+IF(F37=L7,L37*D37)+IF(F37=M7,M37*D37)</f>
        <v>0.5</v>
      </c>
      <c r="H37" s="4" t="s">
        <v>222</v>
      </c>
      <c r="J37" s="24">
        <v>1</v>
      </c>
      <c r="K37" s="24">
        <v>0.75</v>
      </c>
      <c r="L37" s="24">
        <v>0.5</v>
      </c>
      <c r="M37" s="24">
        <v>0.25</v>
      </c>
      <c r="O37" s="24">
        <f>IF(F37=J7,O7)+IF(F37=K7,O7)+IF(F37=L7,O7)+IF(F37=M7,O7)+IF(F37=P7,P7)</f>
        <v>1</v>
      </c>
      <c r="R37" s="24">
        <f t="shared" si="0"/>
        <v>2</v>
      </c>
    </row>
    <row r="38" spans="3:18" ht="120" x14ac:dyDescent="0.25">
      <c r="C38" s="3">
        <v>3.31</v>
      </c>
      <c r="D38" s="3">
        <v>2</v>
      </c>
      <c r="E38" s="44" t="s">
        <v>135</v>
      </c>
      <c r="F38" s="76" t="s">
        <v>43</v>
      </c>
      <c r="G38" s="60">
        <f>IF(F38=J7,J38*D38)+IF(F38=K7,K38*D38)+IF(F38=L7,L38*D38)+IF(F38=M7,M38*D38)</f>
        <v>0.5</v>
      </c>
      <c r="H38" s="4" t="s">
        <v>190</v>
      </c>
      <c r="J38" s="24">
        <v>1</v>
      </c>
      <c r="K38" s="24">
        <v>0.75</v>
      </c>
      <c r="L38" s="24">
        <v>0.5</v>
      </c>
      <c r="M38" s="24">
        <v>0.25</v>
      </c>
      <c r="O38" s="24">
        <f>IF(F38=J7,O7)+IF(F38=K7,O7)+IF(F38=L7,O7)+IF(F38=M7,O7)+IF(F38=P7,P7)</f>
        <v>1</v>
      </c>
      <c r="R38" s="24">
        <f t="shared" si="0"/>
        <v>2</v>
      </c>
    </row>
    <row r="39" spans="3:18" ht="195" x14ac:dyDescent="0.25">
      <c r="C39" s="3">
        <v>3.32</v>
      </c>
      <c r="D39" s="3">
        <v>4</v>
      </c>
      <c r="E39" s="44" t="s">
        <v>136</v>
      </c>
      <c r="F39" s="76" t="s">
        <v>42</v>
      </c>
      <c r="G39" s="60">
        <f>IF(F39=J7,J39*D39)+IF(F39=K7,K39*D39)+IF(F39=L7,L39*D39)</f>
        <v>0</v>
      </c>
      <c r="H39" s="8" t="s">
        <v>223</v>
      </c>
      <c r="J39" s="24">
        <v>1</v>
      </c>
      <c r="K39" s="24">
        <v>0.75</v>
      </c>
      <c r="L39" s="24">
        <v>0</v>
      </c>
      <c r="O39" s="24">
        <f>IF(F39=J7,O7)+IF(F39=K7,O7)+IF(F39=L7,O7)+IF(F39=M7,O7)+IF(F39=P7,P7)</f>
        <v>1</v>
      </c>
      <c r="R39" s="24">
        <f t="shared" si="0"/>
        <v>4</v>
      </c>
    </row>
    <row r="40" spans="3:18" ht="135" x14ac:dyDescent="0.25">
      <c r="C40" s="3">
        <v>3.33</v>
      </c>
      <c r="D40" s="3">
        <v>4</v>
      </c>
      <c r="E40" s="44" t="s">
        <v>137</v>
      </c>
      <c r="F40" s="77" t="s">
        <v>41</v>
      </c>
      <c r="G40" s="60">
        <f>IF(F40=J7,J40*D40)+IF(F40=K7,K40*D40)+IF(F40=L7,L40*D40)</f>
        <v>2</v>
      </c>
      <c r="H40" s="8" t="s">
        <v>224</v>
      </c>
      <c r="J40" s="24">
        <v>1</v>
      </c>
      <c r="K40" s="24">
        <v>0.5</v>
      </c>
      <c r="L40" s="24">
        <v>0</v>
      </c>
      <c r="O40" s="24">
        <f>IF(F40=J7,O7)+IF(F40=K7,O7)+IF(F40=L7,O7)+IF(F40=M7,O7)+IF(F40=P7,P7)</f>
        <v>1</v>
      </c>
      <c r="R40" s="24">
        <f t="shared" si="0"/>
        <v>4</v>
      </c>
    </row>
    <row r="41" spans="3:18" ht="90" x14ac:dyDescent="0.25">
      <c r="C41" s="3">
        <v>3.34</v>
      </c>
      <c r="D41" s="3">
        <v>4</v>
      </c>
      <c r="E41" s="43" t="s">
        <v>138</v>
      </c>
      <c r="F41" s="76" t="s">
        <v>42</v>
      </c>
      <c r="G41" s="60">
        <f>IF(F41=J7,J41*D41)+IF(F41=K7,K41*D41)+IF(F41=L7,L41*D41)</f>
        <v>0</v>
      </c>
      <c r="H41" s="66" t="s">
        <v>191</v>
      </c>
      <c r="J41" s="24">
        <v>1</v>
      </c>
      <c r="K41" s="24">
        <v>0.5</v>
      </c>
      <c r="L41" s="24">
        <v>0</v>
      </c>
      <c r="O41" s="24">
        <f>IF(F41=J7,O7)+IF(F41=K7,O7)+IF(F41=L7,O7)+IF(F41=M7,O7)+IF(F41=P7,P7)</f>
        <v>1</v>
      </c>
      <c r="R41" s="24">
        <f t="shared" si="0"/>
        <v>4</v>
      </c>
    </row>
    <row r="42" spans="3:18" ht="105" x14ac:dyDescent="0.25">
      <c r="C42" s="3">
        <v>3.35</v>
      </c>
      <c r="D42" s="3">
        <v>1</v>
      </c>
      <c r="E42" s="44" t="s">
        <v>139</v>
      </c>
      <c r="F42" s="76" t="s">
        <v>41</v>
      </c>
      <c r="G42" s="60">
        <f>IF(F42=J7,J42*D42)+IF(F42=K7,K42*D42)</f>
        <v>0</v>
      </c>
      <c r="H42" s="73" t="s">
        <v>225</v>
      </c>
      <c r="J42" s="24">
        <v>1</v>
      </c>
      <c r="K42" s="24">
        <v>0</v>
      </c>
      <c r="O42" s="24">
        <f>IF(F42=J7,O7)+IF(F42=K7,O7)+IF(F42=L7,O7)+IF(F42=M7,O7)+IF(F42=P7,P7)</f>
        <v>1</v>
      </c>
      <c r="R42" s="24">
        <f t="shared" si="0"/>
        <v>1</v>
      </c>
    </row>
    <row r="43" spans="3:18" ht="120" x14ac:dyDescent="0.25">
      <c r="C43" s="3">
        <v>3.36</v>
      </c>
      <c r="D43" s="3">
        <v>1</v>
      </c>
      <c r="E43" s="44" t="s">
        <v>140</v>
      </c>
      <c r="F43" s="77" t="s">
        <v>168</v>
      </c>
      <c r="G43" s="60">
        <f>IF(F43=J7,J43*D43)+IF(F43=K7,K43*D43)</f>
        <v>0</v>
      </c>
      <c r="H43" s="65"/>
      <c r="J43" s="24">
        <v>1</v>
      </c>
      <c r="K43" s="24">
        <v>0.25</v>
      </c>
      <c r="O43" s="24">
        <f>IF(F43=J7,O7)+IF(F43=K7,O7)+IF(F43=L7,O7)+IF(F43=M7,O7)+IF(F43=P7,P7)</f>
        <v>0</v>
      </c>
      <c r="R43" s="24">
        <f t="shared" si="0"/>
        <v>0</v>
      </c>
    </row>
    <row r="44" spans="3:18" ht="90.75" thickBot="1" x14ac:dyDescent="0.3">
      <c r="C44" s="3">
        <v>3.37</v>
      </c>
      <c r="D44" s="19">
        <v>4</v>
      </c>
      <c r="E44" s="43" t="s">
        <v>141</v>
      </c>
      <c r="F44" s="79" t="s">
        <v>40</v>
      </c>
      <c r="G44" s="60">
        <f>IF(F44=J7,J44*D44)+IF(F44=K7,K44*D44)</f>
        <v>4</v>
      </c>
      <c r="H44" s="65" t="s">
        <v>192</v>
      </c>
      <c r="J44" s="24">
        <v>1</v>
      </c>
      <c r="K44" s="24">
        <v>0.25</v>
      </c>
      <c r="O44" s="24">
        <f>IF(F44=J7,O7)+IF(F44=K7,O7)+IF(F44=L7,O7)+IF(F44=M7,O7)+IF(F44=P7,P7)</f>
        <v>1</v>
      </c>
      <c r="R44" s="24">
        <f t="shared" si="0"/>
        <v>4</v>
      </c>
    </row>
    <row r="45" spans="3:18" x14ac:dyDescent="0.25">
      <c r="H45" s="57"/>
    </row>
    <row r="46" spans="3:18" ht="15" customHeight="1" x14ac:dyDescent="0.25">
      <c r="C46" s="92" t="s">
        <v>55</v>
      </c>
      <c r="D46" s="93"/>
      <c r="E46" s="93"/>
      <c r="F46" s="33">
        <f>D8+D9+D10+D11+D12+D13+D14+D15+D16+D17+D18+D19+D20+D21+D22+D23+D24+D25+D26+D27+D28+D29+D30+D31+D32+D33+D34+D35+D36+D37+D38+D39+D40+D41+D42+D43+D44</f>
        <v>105</v>
      </c>
      <c r="H46" s="57"/>
    </row>
    <row r="47" spans="3:18" ht="15" customHeight="1" x14ac:dyDescent="0.25">
      <c r="C47" s="92" t="s">
        <v>143</v>
      </c>
      <c r="D47" s="93"/>
      <c r="E47" s="93"/>
      <c r="F47" s="29">
        <f>R44+R43+R42+R41+R40+R39+R38+R37+R36+R35+R34+R33+R32+R31+R30+R29+R28+R27+R26+R24+R23+R25+R22+R21+R20+R19+R18+R17+R16+R15+R14+R13+R12+R11+R10+R9+R8</f>
        <v>104</v>
      </c>
    </row>
    <row r="48" spans="3:18" ht="15" customHeight="1" x14ac:dyDescent="0.25">
      <c r="C48" s="92" t="s">
        <v>54</v>
      </c>
      <c r="D48" s="93"/>
      <c r="E48" s="93"/>
      <c r="F48" s="29">
        <f>G33+G34+G35+G36+G37+G38+G39+G40+G41+G42+G43+G44+G32+G31+G30+G29+G28+G27+G26+G25+G24+G23+G22+G21+G20+G19+G18+G17+G16+G15+G14+G13+G12+G11+G10+G9+G8</f>
        <v>65.75</v>
      </c>
    </row>
    <row r="49" spans="3:6" ht="15" customHeight="1" x14ac:dyDescent="0.25">
      <c r="C49" s="92" t="s">
        <v>53</v>
      </c>
      <c r="D49" s="93"/>
      <c r="E49" s="93"/>
      <c r="F49" s="30">
        <f>F48/F47</f>
        <v>0.63221153846153844</v>
      </c>
    </row>
  </sheetData>
  <mergeCells count="8">
    <mergeCell ref="C46:E46"/>
    <mergeCell ref="C47:E47"/>
    <mergeCell ref="C48:E48"/>
    <mergeCell ref="C49:E49"/>
    <mergeCell ref="D2:H2"/>
    <mergeCell ref="D3:E3"/>
    <mergeCell ref="D4:E4"/>
    <mergeCell ref="D5:H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11"/>
  <sheetViews>
    <sheetView tabSelected="1" workbookViewId="0">
      <selection activeCell="C2" sqref="C2:G5"/>
    </sheetView>
  </sheetViews>
  <sheetFormatPr defaultRowHeight="15" x14ac:dyDescent="0.25"/>
  <cols>
    <col min="3" max="3" width="105" customWidth="1"/>
    <col min="4" max="4" width="15.7109375" customWidth="1"/>
    <col min="6" max="6" width="9.140625" customWidth="1"/>
  </cols>
  <sheetData>
    <row r="2" spans="3:7" ht="16.5" customHeight="1" x14ac:dyDescent="0.35">
      <c r="C2" s="94" t="s">
        <v>231</v>
      </c>
      <c r="D2" s="95"/>
      <c r="E2" s="95"/>
      <c r="F2" s="95"/>
      <c r="G2" s="95"/>
    </row>
    <row r="3" spans="3:7" ht="15" customHeight="1" x14ac:dyDescent="0.25">
      <c r="C3" s="96" t="s">
        <v>165</v>
      </c>
      <c r="D3" s="95"/>
      <c r="E3" s="13"/>
      <c r="F3" s="10"/>
      <c r="G3" s="11"/>
    </row>
    <row r="4" spans="3:7" ht="54" customHeight="1" x14ac:dyDescent="0.25">
      <c r="C4" s="96" t="s">
        <v>226</v>
      </c>
      <c r="D4" s="95"/>
      <c r="E4" s="13"/>
      <c r="F4" s="10"/>
      <c r="G4" s="11"/>
    </row>
    <row r="5" spans="3:7" ht="21" customHeight="1" x14ac:dyDescent="0.25">
      <c r="C5" s="96" t="s">
        <v>166</v>
      </c>
      <c r="D5" s="95"/>
      <c r="E5" s="95"/>
      <c r="F5" s="95"/>
      <c r="G5" s="95"/>
    </row>
    <row r="6" spans="3:7" ht="19.5" x14ac:dyDescent="0.25">
      <c r="C6" s="52"/>
      <c r="D6" s="1"/>
      <c r="E6" s="1"/>
      <c r="F6" s="1"/>
      <c r="G6" s="1"/>
    </row>
    <row r="8" spans="3:7" ht="39" x14ac:dyDescent="0.25">
      <c r="C8" s="49" t="s">
        <v>144</v>
      </c>
      <c r="D8" s="50">
        <f>'1.1 Архивное Законодательство'!F32+'1.2 Другое Законодательство'!F17+'1.3 Сервисы'!F17+'2. Веб-Сайт'!F21+'3. Читальный Зал'!F46</f>
        <v>257</v>
      </c>
    </row>
    <row r="9" spans="3:7" ht="19.5" x14ac:dyDescent="0.25">
      <c r="C9" s="49" t="s">
        <v>145</v>
      </c>
      <c r="D9" s="50">
        <f>'1.1 Архивное Законодательство'!F33+'1.2 Другое Законодательство'!F18+'1.3 Сервисы'!F18+'2. Веб-Сайт'!F22+'3. Читальный Зал'!F47</f>
        <v>256</v>
      </c>
    </row>
    <row r="10" spans="3:7" ht="19.5" x14ac:dyDescent="0.25">
      <c r="C10" s="49" t="s">
        <v>54</v>
      </c>
      <c r="D10" s="50">
        <f>'1.1 Архивное Законодательство'!F34+'1.2 Другое Законодательство'!F19+'1.3 Сервисы'!F19+'2. Веб-Сайт'!F23+'3. Читальный Зал'!F48</f>
        <v>162.75</v>
      </c>
    </row>
    <row r="11" spans="3:7" ht="19.5" x14ac:dyDescent="0.25">
      <c r="C11" s="49" t="s">
        <v>53</v>
      </c>
      <c r="D11" s="51">
        <f>D10/D9</f>
        <v>0.6357421875</v>
      </c>
    </row>
  </sheetData>
  <mergeCells count="4">
    <mergeCell ref="C2:G2"/>
    <mergeCell ref="C3:D3"/>
    <mergeCell ref="C4:D4"/>
    <mergeCell ref="C5:G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1.1 Архивное Законодательство</vt:lpstr>
      <vt:lpstr>1.2 Другое Законодательство</vt:lpstr>
      <vt:lpstr>1.3 Сервисы</vt:lpstr>
      <vt:lpstr>2. Веб-Сайт</vt:lpstr>
      <vt:lpstr>3. Читальный Зал</vt:lpstr>
      <vt:lpstr>Итого</vt:lpstr>
      <vt:lpstr>'1.1 Архивное Законодательство'!_ftn1</vt:lpstr>
      <vt:lpstr>'1.1 Архивное Законодательство'!_ftnref1</vt:lpstr>
      <vt:lpstr>'1.2 Другое Законодательство'!SUB1000006110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2018-10-25T15:30:09Z</dcterms:modified>
</cp:coreProperties>
</file>