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000" firstSheet="1" activeTab="5"/>
  </bookViews>
  <sheets>
    <sheet name="1.1 Архивное Законодательство" sheetId="1" r:id="rId1"/>
    <sheet name="1.2 Другое Законодательство" sheetId="2" r:id="rId2"/>
    <sheet name="1.3 Сервисы" sheetId="3" r:id="rId3"/>
    <sheet name="2. Веб-Сайт" sheetId="5" r:id="rId4"/>
    <sheet name="3. Читальный Зал" sheetId="6" r:id="rId5"/>
    <sheet name="Итого" sheetId="8" r:id="rId6"/>
  </sheets>
  <definedNames>
    <definedName name="_ftn1" localSheetId="0">'1.1 Архивное Законодательство'!$B$147</definedName>
    <definedName name="_ftnref1" localSheetId="0">'1.1 Архивное Законодательство'!$G$40</definedName>
  </definedNames>
  <calcPr calcId="162913" refMode="R1C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4" i="1" l="1"/>
  <c r="F46" i="6"/>
  <c r="O44" i="6"/>
  <c r="R44" i="6"/>
  <c r="O43" i="6"/>
  <c r="R43" i="6"/>
  <c r="O42" i="6"/>
  <c r="R42" i="6"/>
  <c r="O41" i="6"/>
  <c r="R41" i="6"/>
  <c r="O40" i="6"/>
  <c r="R40" i="6"/>
  <c r="O39" i="6"/>
  <c r="R39" i="6"/>
  <c r="O38" i="6"/>
  <c r="R38" i="6"/>
  <c r="O37" i="6"/>
  <c r="R37" i="6"/>
  <c r="O36" i="6"/>
  <c r="R36" i="6"/>
  <c r="O35" i="6"/>
  <c r="R35" i="6"/>
  <c r="O34" i="6"/>
  <c r="R34" i="6"/>
  <c r="O33" i="6"/>
  <c r="R33" i="6"/>
  <c r="O32" i="6"/>
  <c r="R32" i="6"/>
  <c r="O31" i="6"/>
  <c r="R31" i="6"/>
  <c r="O30" i="6"/>
  <c r="R30" i="6"/>
  <c r="O29" i="6"/>
  <c r="R29" i="6"/>
  <c r="O28" i="6"/>
  <c r="R28" i="6"/>
  <c r="O27" i="6"/>
  <c r="R27" i="6"/>
  <c r="O26" i="6"/>
  <c r="R26" i="6"/>
  <c r="O24" i="6"/>
  <c r="R24" i="6"/>
  <c r="O23" i="6"/>
  <c r="R23" i="6"/>
  <c r="O25" i="6"/>
  <c r="R25" i="6"/>
  <c r="O22" i="6"/>
  <c r="R22" i="6"/>
  <c r="O21" i="6"/>
  <c r="R21" i="6"/>
  <c r="O20" i="6"/>
  <c r="R20" i="6"/>
  <c r="O19" i="6"/>
  <c r="R19" i="6"/>
  <c r="O18" i="6"/>
  <c r="R18" i="6"/>
  <c r="O17" i="6"/>
  <c r="R17" i="6"/>
  <c r="O16" i="6"/>
  <c r="R16" i="6"/>
  <c r="O15" i="6"/>
  <c r="R15" i="6"/>
  <c r="O14" i="6"/>
  <c r="R14" i="6"/>
  <c r="O13" i="6"/>
  <c r="R13" i="6"/>
  <c r="O12" i="6"/>
  <c r="R12" i="6"/>
  <c r="O11" i="6"/>
  <c r="R11" i="6"/>
  <c r="O10" i="6"/>
  <c r="R10" i="6"/>
  <c r="O9" i="6"/>
  <c r="R9" i="6"/>
  <c r="O8" i="6"/>
  <c r="R8" i="6"/>
  <c r="F47" i="6"/>
  <c r="G33" i="6"/>
  <c r="G34" i="6"/>
  <c r="G35" i="6"/>
  <c r="G36" i="6"/>
  <c r="G37" i="6"/>
  <c r="G38" i="6"/>
  <c r="G39" i="6"/>
  <c r="G40" i="6"/>
  <c r="G41" i="6"/>
  <c r="G42" i="6"/>
  <c r="G43" i="6"/>
  <c r="G44" i="6"/>
  <c r="G32" i="6"/>
  <c r="G31" i="6"/>
  <c r="G30" i="6"/>
  <c r="G29" i="6"/>
  <c r="G28" i="6"/>
  <c r="G27" i="6"/>
  <c r="G26" i="6"/>
  <c r="G25" i="6"/>
  <c r="G24" i="6"/>
  <c r="G23" i="6"/>
  <c r="G22" i="6"/>
  <c r="G21" i="6"/>
  <c r="G20" i="6"/>
  <c r="G19" i="6"/>
  <c r="G18" i="6"/>
  <c r="G17" i="6"/>
  <c r="G16" i="6"/>
  <c r="G15" i="6"/>
  <c r="G14" i="6"/>
  <c r="G13" i="6"/>
  <c r="G12" i="6"/>
  <c r="G11" i="6"/>
  <c r="G10" i="6"/>
  <c r="G9" i="6"/>
  <c r="G8" i="6"/>
  <c r="F48" i="6"/>
  <c r="F49" i="6"/>
  <c r="O14" i="5"/>
  <c r="O15" i="5"/>
  <c r="O16" i="5"/>
  <c r="G14" i="5"/>
  <c r="N8" i="2"/>
  <c r="Q8" i="2"/>
  <c r="N8" i="1"/>
  <c r="Q8" i="1"/>
  <c r="O12" i="5"/>
  <c r="R12" i="5"/>
  <c r="G12" i="5"/>
  <c r="O13" i="3"/>
  <c r="R13" i="3"/>
  <c r="O9" i="3"/>
  <c r="R9" i="3"/>
  <c r="O8" i="3"/>
  <c r="R8" i="3"/>
  <c r="G13" i="3"/>
  <c r="G9" i="3"/>
  <c r="O11" i="3"/>
  <c r="R11" i="3"/>
  <c r="N10" i="2"/>
  <c r="Q10" i="2"/>
  <c r="O19" i="5"/>
  <c r="R19" i="5"/>
  <c r="F21" i="5"/>
  <c r="O9" i="5"/>
  <c r="R9" i="5"/>
  <c r="O10" i="5"/>
  <c r="R10" i="5"/>
  <c r="O8" i="5"/>
  <c r="R8" i="5"/>
  <c r="O18" i="5"/>
  <c r="R18" i="5"/>
  <c r="O17" i="5"/>
  <c r="R17" i="5"/>
  <c r="R16" i="5"/>
  <c r="R15" i="5"/>
  <c r="R14" i="5"/>
  <c r="O13" i="5"/>
  <c r="R13" i="5"/>
  <c r="O11" i="5"/>
  <c r="R11" i="5"/>
  <c r="G19" i="5"/>
  <c r="G18" i="5"/>
  <c r="G17" i="5"/>
  <c r="G16" i="5"/>
  <c r="G15" i="5"/>
  <c r="G13" i="5"/>
  <c r="G11" i="5"/>
  <c r="G10" i="5"/>
  <c r="G9" i="5"/>
  <c r="G8" i="5"/>
  <c r="O15" i="3"/>
  <c r="R15" i="3"/>
  <c r="O14" i="3"/>
  <c r="R14" i="3"/>
  <c r="O12" i="3"/>
  <c r="R12" i="3"/>
  <c r="O10" i="3"/>
  <c r="R10" i="3"/>
  <c r="G15" i="3"/>
  <c r="G14" i="3"/>
  <c r="G12" i="3"/>
  <c r="G11" i="3"/>
  <c r="G10" i="3"/>
  <c r="G9" i="2"/>
  <c r="G8" i="3"/>
  <c r="N15" i="2"/>
  <c r="Q15" i="2"/>
  <c r="N14" i="2"/>
  <c r="Q14" i="2"/>
  <c r="N13" i="2"/>
  <c r="Q13" i="2"/>
  <c r="N12" i="2"/>
  <c r="Q12" i="2"/>
  <c r="N11" i="2"/>
  <c r="Q11" i="2"/>
  <c r="N9" i="2"/>
  <c r="Q9" i="2"/>
  <c r="G15" i="2"/>
  <c r="G14" i="2"/>
  <c r="G13" i="2"/>
  <c r="G12" i="2"/>
  <c r="G8" i="2"/>
  <c r="G10" i="2"/>
  <c r="G11" i="2"/>
  <c r="G8" i="1"/>
  <c r="F23" i="5"/>
  <c r="F19" i="3"/>
  <c r="F18" i="3"/>
  <c r="F22" i="5"/>
  <c r="F19" i="2"/>
  <c r="F18" i="2"/>
  <c r="F32" i="1"/>
  <c r="N30" i="1"/>
  <c r="Q30" i="1"/>
  <c r="G30" i="1"/>
  <c r="N29" i="1"/>
  <c r="Q29" i="1"/>
  <c r="G29" i="1"/>
  <c r="N28" i="1"/>
  <c r="Q28" i="1"/>
  <c r="G28" i="1"/>
  <c r="N27" i="1"/>
  <c r="Q27" i="1"/>
  <c r="G27" i="1"/>
  <c r="N26" i="1"/>
  <c r="Q26" i="1"/>
  <c r="G26" i="1"/>
  <c r="N25" i="1"/>
  <c r="Q25" i="1"/>
  <c r="G25" i="1"/>
  <c r="N24" i="1"/>
  <c r="Q24" i="1"/>
  <c r="G24" i="1"/>
  <c r="N23" i="1"/>
  <c r="Q23" i="1"/>
  <c r="G23" i="1"/>
  <c r="N22" i="1"/>
  <c r="Q22" i="1"/>
  <c r="G22" i="1"/>
  <c r="N21" i="1"/>
  <c r="Q21" i="1"/>
  <c r="G21" i="1"/>
  <c r="N20" i="1"/>
  <c r="Q20" i="1"/>
  <c r="G20" i="1"/>
  <c r="N19" i="1"/>
  <c r="Q19" i="1"/>
  <c r="G19" i="1"/>
  <c r="N18" i="1"/>
  <c r="Q18" i="1"/>
  <c r="G18" i="1"/>
  <c r="N17" i="1"/>
  <c r="Q17" i="1"/>
  <c r="G17" i="1"/>
  <c r="N16" i="1"/>
  <c r="Q16" i="1"/>
  <c r="G16" i="1"/>
  <c r="N15" i="1"/>
  <c r="Q15" i="1"/>
  <c r="G15" i="1"/>
  <c r="N14" i="1"/>
  <c r="Q14" i="1"/>
  <c r="G14" i="1"/>
  <c r="N13" i="1"/>
  <c r="Q13" i="1"/>
  <c r="G13" i="1"/>
  <c r="N12" i="1"/>
  <c r="Q12" i="1"/>
  <c r="G12" i="1"/>
  <c r="N11" i="1"/>
  <c r="Q11" i="1"/>
  <c r="G11" i="1"/>
  <c r="N10" i="1"/>
  <c r="Q10" i="1"/>
  <c r="G10" i="1"/>
  <c r="N9" i="1"/>
  <c r="Q9" i="1"/>
  <c r="G9" i="1"/>
  <c r="D10" i="8"/>
  <c r="F33" i="1"/>
  <c r="D9" i="8"/>
  <c r="F24" i="5"/>
  <c r="F20" i="3"/>
  <c r="F20" i="2"/>
  <c r="F17" i="3"/>
  <c r="F17" i="2"/>
  <c r="D8" i="8"/>
  <c r="D11" i="8"/>
  <c r="F35" i="1"/>
</calcChain>
</file>

<file path=xl/sharedStrings.xml><?xml version="1.0" encoding="utf-8"?>
<sst xmlns="http://schemas.openxmlformats.org/spreadsheetml/2006/main" count="362" uniqueCount="197">
  <si>
    <t>#</t>
  </si>
  <si>
    <t>1.1.1</t>
  </si>
  <si>
    <t xml:space="preserve"> 1.1.2</t>
  </si>
  <si>
    <t xml:space="preserve"> 1.1.3</t>
  </si>
  <si>
    <t xml:space="preserve"> 1.1.4</t>
  </si>
  <si>
    <t>1.1.5</t>
  </si>
  <si>
    <t>1.1.6</t>
  </si>
  <si>
    <t xml:space="preserve"> 1.1.7</t>
  </si>
  <si>
    <t xml:space="preserve"> 1.1.8</t>
  </si>
  <si>
    <t xml:space="preserve"> 1.1.9</t>
  </si>
  <si>
    <t>1.1.10</t>
  </si>
  <si>
    <t>1.1.11</t>
  </si>
  <si>
    <t>1.1.12</t>
  </si>
  <si>
    <t>1.1.13</t>
  </si>
  <si>
    <t>1.1.14</t>
  </si>
  <si>
    <t>1.1.15</t>
  </si>
  <si>
    <t>1.1.16</t>
  </si>
  <si>
    <t>1.1.17</t>
  </si>
  <si>
    <t>1.1.18</t>
  </si>
  <si>
    <t>1.1.19</t>
  </si>
  <si>
    <t>1.1.20</t>
  </si>
  <si>
    <t>1.1.21</t>
  </si>
  <si>
    <t>1.1.22</t>
  </si>
  <si>
    <t>1.1.23</t>
  </si>
  <si>
    <t>1.2.1</t>
  </si>
  <si>
    <t>1.2.2</t>
  </si>
  <si>
    <t>1.2.3</t>
  </si>
  <si>
    <t xml:space="preserve"> 1.2.4</t>
  </si>
  <si>
    <t xml:space="preserve"> 1.2.5</t>
  </si>
  <si>
    <t xml:space="preserve"> 1.2.6</t>
  </si>
  <si>
    <t xml:space="preserve"> 1.2.7</t>
  </si>
  <si>
    <t xml:space="preserve"> 1.2.8</t>
  </si>
  <si>
    <t>1.3.1</t>
  </si>
  <si>
    <t>1.3.2</t>
  </si>
  <si>
    <t>1.3.3</t>
  </si>
  <si>
    <t>1.3.4</t>
  </si>
  <si>
    <t>1.3.5</t>
  </si>
  <si>
    <t>1.3.6</t>
  </si>
  <si>
    <t>1.3.7</t>
  </si>
  <si>
    <t>1.3.8</t>
  </si>
  <si>
    <t>a</t>
  </si>
  <si>
    <t>b</t>
  </si>
  <si>
    <t>c</t>
  </si>
  <si>
    <t>d</t>
  </si>
  <si>
    <t>3.20</t>
  </si>
  <si>
    <t>3.10</t>
  </si>
  <si>
    <t>3.30</t>
  </si>
  <si>
    <t>e</t>
  </si>
  <si>
    <t>Коэффициент социальной значимости</t>
  </si>
  <si>
    <t>Индикатор</t>
  </si>
  <si>
    <t>Итоговое количество баллов</t>
  </si>
  <si>
    <t>Соответствующая статья закона (в случае наличия)</t>
  </si>
  <si>
    <t>Ответ</t>
  </si>
  <si>
    <t>Процент (%)</t>
  </si>
  <si>
    <t>Полученные баллы</t>
  </si>
  <si>
    <t>Максимальное количество баллов для контрольной группы индикаторов N1.1</t>
  </si>
  <si>
    <r>
      <t xml:space="preserve">Иностранные граждане имеют равные права на доступ к архивным документам (архивным фондам и делам): </t>
    </r>
    <r>
      <rPr>
        <sz val="11"/>
        <color theme="1"/>
        <rFont val="Sylfaen"/>
        <family val="1"/>
        <charset val="204"/>
      </rPr>
      <t>a) Правила доступа в Архив одинаковы для граждан и не граждан - 1
b) Архив располагает неравноправными условиями доступа в пользу граждан своей страны - 0.25</t>
    </r>
    <r>
      <rPr>
        <b/>
        <sz val="11"/>
        <color theme="1"/>
        <rFont val="Sylfaen"/>
        <family val="1"/>
        <charset val="204"/>
      </rPr>
      <t xml:space="preserve">
</t>
    </r>
  </si>
  <si>
    <r>
      <t xml:space="preserve">Допуск исследователей в читальный зал: </t>
    </r>
    <r>
      <rPr>
        <sz val="11"/>
        <color theme="1"/>
        <rFont val="Sylfaen"/>
        <family val="1"/>
        <charset val="204"/>
      </rPr>
      <t>a) Архив предоставляет равный допуск в читальный зал всем исследователям – 1
b) Архив ограничивает доступ исследователей в читальный зал на основе принципа равного обращения, гарантированного законом - 0.5
c) Архив ограничивает доступ исследователя в читальный зал по своему усмотрению и уведомляет о причинах   в    письменной форме - 0.25
d) Архив ограничивает доступ исследователя в читальный зал по своему усмотрению без объяснений - 0</t>
    </r>
    <r>
      <rPr>
        <b/>
        <sz val="11"/>
        <color theme="1"/>
        <rFont val="Sylfaen"/>
        <family val="1"/>
        <charset val="204"/>
      </rPr>
      <t xml:space="preserve">
</t>
    </r>
  </si>
  <si>
    <r>
      <t xml:space="preserve">Процедура допуска исследователей в читальный зал с учетом гражданства: </t>
    </r>
    <r>
      <rPr>
        <sz val="11"/>
        <color theme="1"/>
        <rFont val="Sylfaen"/>
        <family val="1"/>
        <charset val="204"/>
      </rPr>
      <t>a) Правила доступа в читальный зал Архива одинаковы для своих и для иностранных граждан -1
b) Чтобы получить доступ в читальный зал Архива, иностранные граждане должны предоставить дополнительные документы, помимо требуемых от граждан страны – 0,75
c) По подзаконному акту, время ожидания иностранных граждан для получения доступа в читальный зал больше, чем для своих граждан– 0,5
d) Правила доступа иностранных граждан в читальный зал Архива отличаются, как на основании пункта b, так и на основании пункта c - 0</t>
    </r>
    <r>
      <rPr>
        <b/>
        <sz val="11"/>
        <color theme="1"/>
        <rFont val="Sylfaen"/>
        <family val="1"/>
        <charset val="204"/>
      </rPr>
      <t xml:space="preserve">
</t>
    </r>
  </si>
  <si>
    <r>
      <t xml:space="preserve">После отклонения просьбы о доступе к архивным фондам и </t>
    </r>
    <r>
      <rPr>
        <b/>
        <sz val="11"/>
        <color theme="1"/>
        <rFont val="Sylfaen"/>
        <family val="1"/>
        <charset val="204"/>
      </rPr>
      <t xml:space="preserve">к научно-справочному аппарату: </t>
    </r>
    <r>
      <rPr>
        <sz val="11"/>
        <color theme="1"/>
        <rFont val="Sylfaen"/>
        <family val="1"/>
        <charset val="204"/>
      </rPr>
      <t>а) Ограничение доступа к архивным материалам и к документам научно-справочного аппарата Архив обосновывает в письменной форме - 1
б) Ограничение доступа к архивным материалам и к документам научно справочного аппарата Архив обосновывает в устной форме – 0.25
в) Ограничение доступа к архивным материалам и к документам научно-справочного аппарата Архив никак не обосновывает – 0</t>
    </r>
    <r>
      <rPr>
        <b/>
        <sz val="11"/>
        <color theme="1"/>
        <rFont val="Sylfaen"/>
        <family val="1"/>
        <charset val="204"/>
      </rPr>
      <t xml:space="preserve">
</t>
    </r>
  </si>
  <si>
    <r>
      <t xml:space="preserve">Граждане с неснятой или непогашенной судимостью:  </t>
    </r>
    <r>
      <rPr>
        <sz val="11"/>
        <color theme="1"/>
        <rFont val="Sylfaen"/>
        <family val="1"/>
        <charset val="204"/>
      </rPr>
      <t>a) Имеют право доступа в Архив – 1
b) Право доступа в Архив ограничено только для граждан с неснятой или непогашенной судимостью за тяжкие или особо тяжкие преступления - 0.75
c) В Архив не допускаются - 0</t>
    </r>
  </si>
  <si>
    <r>
      <t xml:space="preserve">В зависимости от того, физическое лицо обращается в Архив или юридическое (напр., университет): </t>
    </r>
    <r>
      <rPr>
        <sz val="11"/>
        <color theme="1"/>
        <rFont val="Sylfaen"/>
        <family val="1"/>
        <charset val="204"/>
      </rPr>
      <t>a) Разницы в условиях допуска нет – 1
b) Есть разница для государственных и негосударственных юр. лиц – 0.5
c) Разница в условиях допуска есть – 0</t>
    </r>
    <r>
      <rPr>
        <b/>
        <sz val="11"/>
        <color theme="1"/>
        <rFont val="Sylfaen"/>
        <family val="1"/>
        <charset val="204"/>
      </rPr>
      <t xml:space="preserve">
</t>
    </r>
  </si>
  <si>
    <r>
      <t xml:space="preserve">Доступ к архивным документам фонда (оригиналу или к копии в случае отсутствия оригинала) только с целью ознакомления в читальном зале или на сайте Архива: </t>
    </r>
    <r>
      <rPr>
        <sz val="11"/>
        <color theme="1"/>
        <rFont val="Sylfaen"/>
        <family val="1"/>
        <charset val="204"/>
      </rPr>
      <t>a) Бесплатный – 1
b) Бесплатный для электронных копий и платный для бумажных – 0.5
c) Платный - 0</t>
    </r>
    <r>
      <rPr>
        <b/>
        <sz val="11"/>
        <color theme="1"/>
        <rFont val="Sylfaen"/>
        <family val="1"/>
        <charset val="204"/>
      </rPr>
      <t xml:space="preserve">
</t>
    </r>
  </si>
  <si>
    <r>
      <t xml:space="preserve">Архив имеет полномочия не предоставлять доступ к некоторым делам, архивным документам или к научно-справочному аппарату (кроме тех дел, которые содержат государственную или иную охраняемую законом тайну): </t>
    </r>
    <r>
      <rPr>
        <sz val="11"/>
        <color theme="1"/>
        <rFont val="Sylfaen"/>
        <family val="1"/>
        <charset val="204"/>
      </rPr>
      <t>a) Архив неограниченно выдает доступ ко всем делам\ научно-справочному аппарату - 1
b) Архив имеет законное право на условия ограничения - 0.75
c) Архиву условия ограничения предоставляются на основании подзаконного акта (по приказу руководителя архива) - 0</t>
    </r>
    <r>
      <rPr>
        <b/>
        <sz val="11"/>
        <color theme="1"/>
        <rFont val="Sylfaen"/>
        <family val="1"/>
        <charset val="204"/>
      </rPr>
      <t xml:space="preserve">
</t>
    </r>
  </si>
  <si>
    <r>
      <t>Все ограничения и временные рамки доступа исследователей в читальный зал или к фондам/делам определены законодательством (кроме тех документов, которые содержат личную информацию, ограниченную законом или же имеют гриф государственной секретности):</t>
    </r>
    <r>
      <rPr>
        <sz val="11"/>
        <color theme="1"/>
        <rFont val="Sylfaen"/>
        <family val="1"/>
        <charset val="204"/>
      </rPr>
      <t xml:space="preserve"> a) Определены - 1
b) Не определены - 0</t>
    </r>
  </si>
  <si>
    <r>
      <t xml:space="preserve">Разрешено пользоваться делами/архивными документами национального архивного фонда во время выставок и для других целей, которые не ставят под угрозу физическое состояние документов: </t>
    </r>
    <r>
      <rPr>
        <sz val="11"/>
        <color theme="1"/>
        <rFont val="Sylfaen"/>
        <family val="1"/>
        <charset val="204"/>
      </rPr>
      <t>1) Архив позволяет получать доступ к делам/архивным документам (оригиналам и копиям) другим публичным учреждениям;
2) Архив позволяет получать доступ к делам/ архивным документам (только к копиям) другим публичным учреждениям;
3) Архив позволяет получать доступ к делам/ архивным документам (оригиналам и копиям) частным организациям;
4) Архив позволяет получать доступ к делам/ архивным документам (только к копиям) частным организациям;
5) Архив позволяет получать доступ к делам/ архивным документам (оригиналам и копиям) физическим лицам 
6) Архив позволяет получать доступ к делам / архивным документам (только к копиям) физическим лицам 
a) Закон или подзаконные акты допускают действия всех 6-ти категорий - 1
b) Закон или подзаконные акты допускают действия категорий с 1 по 4 - 0.75
c) Закон или подзаконные акты допускают действия категорий с 1 по 2 - 0.5
d) Закон или подзаконные акты не допускают действия ни для одной категории - 0</t>
    </r>
    <r>
      <rPr>
        <b/>
        <sz val="11"/>
        <color theme="1"/>
        <rFont val="Sylfaen"/>
        <family val="1"/>
        <charset val="204"/>
      </rPr>
      <t xml:space="preserve">
</t>
    </r>
  </si>
  <si>
    <r>
      <t xml:space="preserve">Ответственность за незаконное использование персональной информации несет: </t>
    </r>
    <r>
      <rPr>
        <sz val="11"/>
        <color theme="1"/>
        <rFont val="Sylfaen"/>
        <family val="1"/>
        <charset val="204"/>
      </rPr>
      <t>a) Только лицо, использующее информацию незаконно - 1
b) Как архив, так и лицо, использующее информацию незаконно – 0.5
c) Только архив – 0</t>
    </r>
    <r>
      <rPr>
        <b/>
        <sz val="11"/>
        <color theme="1"/>
        <rFont val="Sylfaen"/>
        <family val="1"/>
        <charset val="204"/>
      </rPr>
      <t xml:space="preserve">
</t>
    </r>
  </si>
  <si>
    <r>
      <t xml:space="preserve">Бывшие секретные фонды, дела или архивные документы, которые уже были опубликованы не могут быть повторно засекречены: </t>
    </r>
    <r>
      <rPr>
        <sz val="11"/>
        <color theme="1"/>
        <rFont val="Sylfaen"/>
        <family val="1"/>
        <charset val="204"/>
      </rPr>
      <t>a) Не могут -1
b) Могут – 0</t>
    </r>
    <r>
      <rPr>
        <b/>
        <sz val="11"/>
        <color theme="1"/>
        <rFont val="Sylfaen"/>
        <family val="1"/>
        <charset val="204"/>
      </rPr>
      <t xml:space="preserve">
</t>
    </r>
  </si>
  <si>
    <r>
      <t xml:space="preserve">Бывшие секретные фонды, дела или архивные документы, которые были рассекречены, но еще не были опубликованы, не могут быть повторно засекречены: </t>
    </r>
    <r>
      <rPr>
        <sz val="11"/>
        <color theme="1"/>
        <rFont val="Sylfaen"/>
        <family val="1"/>
        <charset val="204"/>
      </rPr>
      <t>a) Не могут -1
b) Могут по закону, если это необходимо для защиты основных прав, свобод и законных интересов человека, а также для восстановления нарушенных прав и препятствия причинению вреда здоровью и безопасности человека – 0.5
c) Могут - 0</t>
    </r>
  </si>
  <si>
    <r>
      <t xml:space="preserve">Бывшие секретные фонды, дела или архивные документы не подлежат уничтожению / выделению в макулатуру: </t>
    </r>
    <r>
      <rPr>
        <sz val="11"/>
        <color theme="1"/>
        <rFont val="Sylfaen"/>
        <family val="1"/>
        <charset val="204"/>
      </rPr>
      <t>a) Не подлежат -1
b) Подлежат - 0</t>
    </r>
  </si>
  <si>
    <r>
      <t xml:space="preserve">По прошествии указанного в законе срока, Архив (созданная Архивом внутренняя комиссия или другой уполномоченный орган) рассекречивает свои фонды: </t>
    </r>
    <r>
      <rPr>
        <sz val="11"/>
        <color theme="1"/>
        <rFont val="Sylfaen"/>
        <family val="1"/>
        <charset val="204"/>
      </rPr>
      <t>a) В кратчайшие сроки после завершения срока секретности - 1
b) На основании запроса, поступившего от гражданина или юридического лица - 0.5</t>
    </r>
    <r>
      <rPr>
        <b/>
        <sz val="11"/>
        <color theme="1"/>
        <rFont val="Sylfaen"/>
        <family val="1"/>
        <charset val="204"/>
      </rPr>
      <t xml:space="preserve">
</t>
    </r>
  </si>
  <si>
    <r>
      <t xml:space="preserve">Продление срока секретности архивных фондов, дел или документов после завершения указанного в законе срока: </t>
    </r>
    <r>
      <rPr>
        <sz val="11"/>
        <color theme="1"/>
        <rFont val="Sylfaen"/>
        <family val="1"/>
        <charset val="204"/>
      </rPr>
      <t>a) Невозможно - 1
b) Возможно, лишь в особых случаях, указанных в законе - 0.5
c) Возможно подзаконным актом (по распоряжению директора Архива и подобным) – 0</t>
    </r>
    <r>
      <rPr>
        <b/>
        <sz val="11"/>
        <color theme="1"/>
        <rFont val="Sylfaen"/>
        <family val="1"/>
        <charset val="204"/>
      </rPr>
      <t xml:space="preserve">
</t>
    </r>
  </si>
  <si>
    <r>
      <t xml:space="preserve">Законодательством страны не предусмотрено создание секретных архивов или секретных фондов, информация и научно-справочный аппарат которых недоступны для исследователей: </t>
    </r>
    <r>
      <rPr>
        <sz val="11"/>
        <color theme="1"/>
        <rFont val="Sylfaen"/>
        <family val="1"/>
        <charset val="204"/>
      </rPr>
      <t>a) Не предусмотрено - 1
b) Предусмотрено – 0</t>
    </r>
    <r>
      <rPr>
        <b/>
        <sz val="11"/>
        <color theme="1"/>
        <rFont val="Sylfaen"/>
        <family val="1"/>
        <charset val="204"/>
      </rPr>
      <t xml:space="preserve">
</t>
    </r>
  </si>
  <si>
    <r>
      <t xml:space="preserve">Законодательством запрещается скрывать наличие архивного документа, считающегося секретным: </t>
    </r>
    <r>
      <rPr>
        <sz val="11"/>
        <color theme="1"/>
        <rFont val="Sylfaen"/>
        <family val="1"/>
        <charset val="204"/>
      </rPr>
      <t>a) Запрещено - 1
b) В архивном законодательстве не встречается подобной записи – 0.75 
c) Разрешено в соответствии с уровнем доступа – 0.5
d) Допущено – 0</t>
    </r>
    <r>
      <rPr>
        <b/>
        <sz val="11"/>
        <color theme="1"/>
        <rFont val="Sylfaen"/>
        <family val="1"/>
        <charset val="204"/>
      </rPr>
      <t xml:space="preserve">
</t>
    </r>
  </si>
  <si>
    <r>
      <t xml:space="preserve">Архив предоставляет справки социально-правового характера из архивных документов фондов системы репрессивных органов: </t>
    </r>
    <r>
      <rPr>
        <sz val="11"/>
        <color theme="1"/>
        <rFont val="Sylfaen"/>
        <family val="1"/>
        <charset val="204"/>
      </rPr>
      <t>a) Предоставляет всем - 1
b) Предоставляет только лицу, о котором запрашивается информация, его законному представителю или родственнику – 0.75
c) Предоставляет всем, но с учетом ограничений (например, только по делам реабилитированных) – 0.5
d) не выдаются - 0</t>
    </r>
  </si>
  <si>
    <r>
      <t xml:space="preserve">Дела и архивные документы из фондов системы репрессивных органов доступны в читальном зале: </t>
    </r>
    <r>
      <rPr>
        <sz val="11"/>
        <color theme="1"/>
        <rFont val="Sylfaen"/>
        <family val="1"/>
        <charset val="204"/>
      </rPr>
      <t>a) Доступны-1
b) Не доступны - 0</t>
    </r>
  </si>
  <si>
    <r>
      <t xml:space="preserve">Законом запрещено засекречивать фонды репрессивных органов их частей или дела / архивные документы из них: </t>
    </r>
    <r>
      <rPr>
        <sz val="11"/>
        <color theme="1"/>
        <rFont val="Sylfaen"/>
        <family val="1"/>
        <charset val="204"/>
      </rPr>
      <t>a) Запрещено законом – 1
b) Запрещено подзаконным актом – 0.75
c) Не указано ни в законе, ни в подзаконных актах - 0.25
d) Разрешено законом или подзаконным актом – 0</t>
    </r>
    <r>
      <rPr>
        <b/>
        <sz val="11"/>
        <color theme="1"/>
        <rFont val="Sylfaen"/>
        <family val="1"/>
        <charset val="204"/>
      </rPr>
      <t xml:space="preserve">
</t>
    </r>
  </si>
  <si>
    <r>
      <t xml:space="preserve">После присоединения документа к архивному фонду физическое или юридическое лицо обязано передать означенный архивный документ национальному архивному фонду или другому органу, имеющему права на хранения: </t>
    </r>
    <r>
      <rPr>
        <sz val="11"/>
        <color theme="1"/>
        <rFont val="Sylfaen"/>
        <family val="1"/>
        <charset val="204"/>
      </rPr>
      <t>a) Не обязан, если отвечает требованиям хранения - 1
b) Обязан - 0</t>
    </r>
    <r>
      <rPr>
        <b/>
        <sz val="11"/>
        <color theme="1"/>
        <rFont val="Sylfaen"/>
        <family val="1"/>
        <charset val="204"/>
      </rPr>
      <t xml:space="preserve">
</t>
    </r>
  </si>
  <si>
    <r>
      <t xml:space="preserve">Законодательство признает наличие частных архивов и обеспечивает их защиту и самостоятельное управление архивными документами: </t>
    </r>
    <r>
      <rPr>
        <sz val="11"/>
        <color rgb="FF000000"/>
        <rFont val="Sylfaen"/>
        <family val="1"/>
        <charset val="204"/>
      </rPr>
      <t>a) Признает, но не контролирует их деятельность – 1
b) Признает и контролирует их деятельность – 0.5
c) Не признает - 0</t>
    </r>
    <r>
      <rPr>
        <b/>
        <sz val="11"/>
        <color rgb="FF000000"/>
        <rFont val="Sylfaen"/>
        <family val="1"/>
        <charset val="204"/>
      </rPr>
      <t xml:space="preserve">
</t>
    </r>
  </si>
  <si>
    <r>
      <t xml:space="preserve">Запрещено присвоение статуса государственной тайны делам или архивным документам о нарушениях и ограничениях основных прав человека, свобод и законных интересов, а также о препятствии восстановлению нарушенных прав и вреде здоровью и безопасности человека: </t>
    </r>
    <r>
      <rPr>
        <sz val="11"/>
        <color theme="1"/>
        <rFont val="Sylfaen"/>
        <family val="1"/>
        <charset val="204"/>
      </rPr>
      <t>a) Запрещено – 1
b) Не запрещено - 0</t>
    </r>
    <r>
      <rPr>
        <b/>
        <sz val="11"/>
        <color theme="1"/>
        <rFont val="Sylfaen"/>
        <family val="1"/>
        <charset val="204"/>
      </rPr>
      <t xml:space="preserve">
</t>
    </r>
  </si>
  <si>
    <r>
      <t xml:space="preserve">Ограничение на доступ к архивным документам, содержащим персональные данные, сведения о личной и семейной тайне гражданина, его частной жизни, а также сведения, создающие угрозу для его безопасности, устанавливается на срок с момента их создания: </t>
    </r>
    <r>
      <rPr>
        <sz val="11"/>
        <color theme="1"/>
        <rFont val="Sylfaen"/>
        <family val="1"/>
        <charset val="204"/>
      </rPr>
      <t>a) 50 лет или менее - 1
b) 51-74 года - 0.75
c) 75-99 лет - 0.5
d) 100 лет или больше - 0.25</t>
    </r>
    <r>
      <rPr>
        <b/>
        <sz val="11"/>
        <color theme="1"/>
        <rFont val="Sylfaen"/>
        <family val="1"/>
        <charset val="204"/>
      </rPr>
      <t xml:space="preserve">
</t>
    </r>
  </si>
  <si>
    <r>
      <t xml:space="preserve">С момента смерти физического лица доступ к документам, содержащим его персональные данные, сведения о его личной и семейной тайне, его частной жизни, а также к сведениям, создающим угрозу для его безопасности, дается через: </t>
    </r>
    <r>
      <rPr>
        <sz val="11"/>
        <color theme="1"/>
        <rFont val="Sylfaen"/>
        <family val="1"/>
        <charset val="204"/>
      </rPr>
      <t>a) 30 лет или меньше - 1
b) 31-50 лет - 0.5
c) Больше 50 лет – 0</t>
    </r>
  </si>
  <si>
    <r>
      <t xml:space="preserve">Ограничение доступа к персональным данным или личной и/или семейной тайне до истечения вышеуказанных сроков в случае смерти лица, если обработка информации способствует историческим, статистическим и исследовательским целям: </t>
    </r>
    <r>
      <rPr>
        <sz val="11"/>
        <color theme="1"/>
        <rFont val="Sylfaen"/>
        <family val="1"/>
        <charset val="204"/>
      </rPr>
      <t xml:space="preserve">a) Снимается - 1
b) Данные будут рассекречены и доступны в случае согласия законного преемника - 0.5
c) Останутся засекреченным до означенного срока - 0 
</t>
    </r>
  </si>
  <si>
    <r>
      <t xml:space="preserve">Использование архивных документов, содержащих персональные данные или личную и/или семейную тайну, но являющихся предметом высокого общественного интереса, в исторических, статистических или научных целях, при условии, что не произойдет идентификация личности: </t>
    </r>
    <r>
      <rPr>
        <sz val="11"/>
        <color theme="1"/>
        <rFont val="Sylfaen"/>
        <family val="1"/>
        <charset val="204"/>
      </rPr>
      <t>a) Разрешено – 1
b) Не разрешено – 0</t>
    </r>
  </si>
  <si>
    <r>
      <t xml:space="preserve">Дела, содержащие персональные данные или личную и/или семейную тайну физического лица, претендующего занять или же занимающего выборную должность (в представительных органах) или должность государственного служащего первой категории, не относятся к информации с ограниченным доступом, за исключением информации, которая определена таковой в соответствии с законом: </t>
    </r>
    <r>
      <rPr>
        <sz val="11"/>
        <color theme="1"/>
        <rFont val="Sylfaen"/>
        <family val="1"/>
        <charset val="204"/>
      </rPr>
      <t>a) Не относятся – 1
b) Не относятся только с согласия указанного лица - 0.5
c) Относятся или закон не предусматривает такой принцип – 0.25</t>
    </r>
    <r>
      <rPr>
        <b/>
        <sz val="11"/>
        <color theme="1"/>
        <rFont val="Sylfaen"/>
        <family val="1"/>
        <charset val="204"/>
      </rPr>
      <t xml:space="preserve">
</t>
    </r>
  </si>
  <si>
    <r>
      <t xml:space="preserve">В случае невыдачи архивных документов, содержащих персональные данные или личную и/или семейную тайну, Архив в письменном виде сообщает обоснованный отказ с указанием статьи соответствующего законодательства: </t>
    </r>
    <r>
      <rPr>
        <sz val="11"/>
        <color theme="1"/>
        <rFont val="Sylfaen"/>
        <family val="1"/>
        <charset val="204"/>
      </rPr>
      <t>a) Обязан разъяснить письменно – 1
b) Может объяснить устно – 0.25
c) Не обязан разъяснить – 0</t>
    </r>
    <r>
      <rPr>
        <b/>
        <sz val="11"/>
        <color theme="1"/>
        <rFont val="Sylfaen"/>
        <family val="1"/>
        <charset val="204"/>
      </rPr>
      <t xml:space="preserve">
</t>
    </r>
  </si>
  <si>
    <r>
      <t xml:space="preserve">«Закон о защите персональных данных» не распространяется на архивы или фонды репрессивных органов: </t>
    </r>
    <r>
      <rPr>
        <sz val="11"/>
        <color theme="1"/>
        <rFont val="Sylfaen"/>
        <family val="1"/>
        <charset val="204"/>
      </rPr>
      <t>a) Не распространяется – 1
b) Закон не содержит соответствующего положения – 0.25
c) Распространяется – 0</t>
    </r>
    <r>
      <rPr>
        <b/>
        <sz val="11"/>
        <color theme="1"/>
        <rFont val="Sylfaen"/>
        <family val="1"/>
        <charset val="204"/>
      </rPr>
      <t xml:space="preserve">
</t>
    </r>
  </si>
  <si>
    <r>
      <t xml:space="preserve">Законом или подзаконным актом предусмотрено: </t>
    </r>
    <r>
      <rPr>
        <sz val="11"/>
        <color theme="1"/>
        <rFont val="Sylfaen"/>
        <family val="1"/>
        <charset val="204"/>
      </rPr>
      <t>1) Виды услуг, предоставляемые Архивом;
2) Размер платы за представляемые Архивом услуги в стандартные сроки;
3) Размер платы за представляемые Архивом услуги в ускоренные сроки;
4) Правила оплаты
5) Условия оплаты</t>
    </r>
    <r>
      <rPr>
        <b/>
        <sz val="11"/>
        <color theme="1"/>
        <rFont val="Sylfaen"/>
        <family val="1"/>
        <charset val="204"/>
      </rPr>
      <t xml:space="preserve">
</t>
    </r>
    <r>
      <rPr>
        <sz val="11"/>
        <color theme="1"/>
        <rFont val="Sylfaen"/>
        <family val="1"/>
        <charset val="204"/>
      </rPr>
      <t>a) Законом или подзаконным актом предусмотрено все 5 категорий - 1
b) Законом или подзаконным актом предусмотрено 3-4 категории - 0.75
c) Законом или подзаконным актом предусмотрено 1-2 категорий - 0.5
d) Законом или подзаконным актом предусмотрено ни одна категория - 0</t>
    </r>
    <r>
      <rPr>
        <b/>
        <sz val="11"/>
        <color theme="1"/>
        <rFont val="Sylfaen"/>
        <family val="1"/>
        <charset val="204"/>
      </rPr>
      <t xml:space="preserve">
</t>
    </r>
  </si>
  <si>
    <r>
      <t xml:space="preserve">Основные виды услуг, предоставляемые архивом: </t>
    </r>
    <r>
      <rPr>
        <sz val="11"/>
        <color theme="1"/>
        <rFont val="Sylfaen"/>
        <family val="1"/>
        <charset val="204"/>
      </rPr>
      <t>1)  Выявление тематических документов, с составлением описей;
2) Выполнение тематических запросов, 
об установлении отдельных фактов, событий, подтверждении справок;
3) Подготовка-выдача социально-правовых справок;
4) Обслуживание исследователей в читальном зале; 
5) Временное хранение документов учреждений и организаций;
6) Научно-техническая обработка и упорядочение документов учреждений;
7) Реставрация документов.</t>
    </r>
    <r>
      <rPr>
        <b/>
        <sz val="11"/>
        <color theme="1"/>
        <rFont val="Sylfaen"/>
        <family val="1"/>
        <charset val="204"/>
      </rPr>
      <t xml:space="preserve">
</t>
    </r>
    <r>
      <rPr>
        <sz val="11"/>
        <color theme="1"/>
        <rFont val="Sylfaen"/>
        <family val="1"/>
        <charset val="204"/>
      </rPr>
      <t>a) Архив предоставляет все 7 и другие виды услуг - 1
b) Архив предоставляет услуги 5-6 и другие виды услуг - 0.75
c) Архив предоставляет услуги 3-4 и другие виды услуг - 0.5
d) Архив предоставляет услуги 1-2 и другие виды услуг - 0.25
e) Архив не предоставляет ни одной из вышеперечисленных услуг - 0</t>
    </r>
    <r>
      <rPr>
        <b/>
        <sz val="11"/>
        <color theme="1"/>
        <rFont val="Sylfaen"/>
        <family val="1"/>
        <charset val="204"/>
      </rPr>
      <t xml:space="preserve">
</t>
    </r>
  </si>
  <si>
    <r>
      <t xml:space="preserve">Стандартный срок, установленный законодательством для выдачи справок: </t>
    </r>
    <r>
      <rPr>
        <sz val="11"/>
        <color theme="1"/>
        <rFont val="Sylfaen"/>
        <family val="1"/>
        <charset val="204"/>
      </rPr>
      <t>a) 1-5 дней - 1
b) 6-10 дней - 0.5
c) 11 и более дней - 0.25</t>
    </r>
    <r>
      <rPr>
        <b/>
        <sz val="11"/>
        <color theme="1"/>
        <rFont val="Sylfaen"/>
        <family val="1"/>
        <charset val="204"/>
      </rPr>
      <t xml:space="preserve">
</t>
    </r>
  </si>
  <si>
    <r>
      <t xml:space="preserve">Стоимость социально-правовых справок, (кроме информации о собственности) для граждан (по стандартному сроку) составляет следующий процент средней заработной платы в стране: </t>
    </r>
    <r>
      <rPr>
        <sz val="11"/>
        <color theme="1"/>
        <rFont val="Sylfaen"/>
        <family val="1"/>
        <charset val="204"/>
      </rPr>
      <t>a) 0%-0.49% - 1 
b) 0.49%-1.49% - 0.75
c) 1,5% и более – 0.25</t>
    </r>
    <r>
      <rPr>
        <b/>
        <sz val="11"/>
        <color theme="1"/>
        <rFont val="Sylfaen"/>
        <family val="1"/>
        <charset val="204"/>
      </rPr>
      <t xml:space="preserve">
</t>
    </r>
  </si>
  <si>
    <r>
      <t xml:space="preserve">Стоимость справки о собственности для граждан (по стандартному сроку) составляет следующий процент средней заработной платы в стране: </t>
    </r>
    <r>
      <rPr>
        <sz val="11"/>
        <color theme="1"/>
        <rFont val="Sylfaen"/>
        <family val="1"/>
        <charset val="204"/>
      </rPr>
      <t>a) 0%-1.99% - 1 
b) 2%-4.99% - 0.75
c) 5% и более - 0.25</t>
    </r>
    <r>
      <rPr>
        <b/>
        <sz val="11"/>
        <color theme="1"/>
        <rFont val="Sylfaen"/>
        <family val="1"/>
        <charset val="204"/>
      </rPr>
      <t xml:space="preserve">
</t>
    </r>
  </si>
  <si>
    <r>
      <t xml:space="preserve">Льготы, определенные законом или последующими актами, применяемые к выдаче социально-правовых справок касаются: </t>
    </r>
    <r>
      <rPr>
        <sz val="11"/>
        <color theme="1"/>
        <rFont val="Sylfaen"/>
        <family val="1"/>
        <charset val="204"/>
      </rPr>
      <t>1) Лиц с ограниченными возможностями;
2) Ветеранов войны и лицам, приравненных к ним;
3) Внутренне (вынужденно) перемещенных лиц;
4) Социально незащищенных лиц;
5) Реабилитированных жертв репрессий;
6) Студентов;
7) Пенсионеров.</t>
    </r>
    <r>
      <rPr>
        <b/>
        <sz val="11"/>
        <color theme="1"/>
        <rFont val="Sylfaen"/>
        <family val="1"/>
        <charset val="204"/>
      </rPr>
      <t xml:space="preserve">
</t>
    </r>
    <r>
      <rPr>
        <sz val="11"/>
        <color theme="1"/>
        <rFont val="Sylfaen"/>
        <family val="1"/>
        <charset val="204"/>
      </rPr>
      <t>a) По закону и подзаконному акту, льготы касаются всех 7 категорий - 1
b) По закону и подзаконному акту, льготы касаются   4-6 категорий - 0.75
c) По закону и подзаконному акту, льготы касаются  2-3 категорий - 0.5
d) По закону и подзаконному акту, льготы касаются 1 категории - 0.25
e) При выдаче справок социально-правового характера по закону и подзаконному акту, льготы не усмотрены - 0</t>
    </r>
    <r>
      <rPr>
        <b/>
        <sz val="11"/>
        <color theme="1"/>
        <rFont val="Sylfaen"/>
        <family val="1"/>
        <charset val="204"/>
      </rPr>
      <t xml:space="preserve">
</t>
    </r>
  </si>
  <si>
    <r>
      <t xml:space="preserve">При выдаче социально-правовых справок льготами, обозначенными законом или подзаконным актом, пользуются как свои граждане, так и граждане других стран: </t>
    </r>
    <r>
      <rPr>
        <sz val="11"/>
        <color theme="1"/>
        <rFont val="Sylfaen"/>
        <family val="1"/>
        <charset val="204"/>
      </rPr>
      <t xml:space="preserve">a) В равной степени пользуются -1
b) Лица с ограниченными возможностями или студенты других стран - 0.75
c) Лица, имеющие временный вид на жительство или разрешение на работу – 0.5
d) Граждане других стран не пользуются льготами - 0 </t>
    </r>
    <r>
      <rPr>
        <b/>
        <sz val="11"/>
        <color theme="1"/>
        <rFont val="Sylfaen"/>
        <family val="1"/>
        <charset val="204"/>
      </rPr>
      <t xml:space="preserve">
</t>
    </r>
  </si>
  <si>
    <r>
      <t xml:space="preserve">Цены архивных услуг (как и для справок, а так и в архивном зале) одинаковые как для своих граждан, так и для граждан других стран: </t>
    </r>
    <r>
      <rPr>
        <sz val="11"/>
        <color theme="1"/>
        <rFont val="Sylfaen"/>
        <family val="1"/>
        <charset val="204"/>
      </rPr>
      <t>a) Одинаковые для своих граждан так и для граждан других стран – 1
b) Различается в пользу граждан своей страны - 0</t>
    </r>
    <r>
      <rPr>
        <b/>
        <sz val="11"/>
        <color theme="1"/>
        <rFont val="Sylfaen"/>
        <family val="1"/>
        <charset val="204"/>
      </rPr>
      <t xml:space="preserve">
</t>
    </r>
  </si>
  <si>
    <r>
      <t xml:space="preserve">На веб-сайте архива размещены мульти-языковые версии: </t>
    </r>
    <r>
      <rPr>
        <sz val="11"/>
        <color theme="1"/>
        <rFont val="Sylfaen"/>
        <family val="1"/>
        <charset val="204"/>
      </rPr>
      <t>a) Веб-сайт архива имеет версию на государственном языке, а также на английском или русском языке - 1
b) Веб-сайт архива доступен только на государственном языке – 0.25
c) Архив не имеет веб-сайта - 0</t>
    </r>
    <r>
      <rPr>
        <b/>
        <sz val="11"/>
        <color theme="1"/>
        <rFont val="Sylfaen"/>
        <family val="1"/>
        <charset val="204"/>
      </rPr>
      <t xml:space="preserve">
</t>
    </r>
  </si>
  <si>
    <r>
      <t xml:space="preserve">На веб-сайте размещено архивное законодательство: </t>
    </r>
    <r>
      <rPr>
        <sz val="11"/>
        <color theme="1"/>
        <rFont val="Sylfaen"/>
        <family val="1"/>
        <charset val="204"/>
      </rPr>
      <t>a) На государственном языке и на английском или русском языке - 1
b) Только на государственном языке - 0.75
c) На вебсайте не размещено архивное законодательство – 0</t>
    </r>
    <r>
      <rPr>
        <b/>
        <sz val="11"/>
        <color theme="1"/>
        <rFont val="Sylfaen"/>
        <family val="1"/>
        <charset val="204"/>
      </rPr>
      <t xml:space="preserve">
</t>
    </r>
  </si>
  <si>
    <r>
      <t xml:space="preserve">На веб-сайте Архива описываются типы справочных служб или подобные разъяснения представлены в ответах на часто задаваемые вопросы (т. н. FAQ): </t>
    </r>
    <r>
      <rPr>
        <sz val="11"/>
        <color theme="1"/>
        <rFont val="Sylfaen"/>
        <family val="1"/>
        <charset val="204"/>
      </rPr>
      <t>a) Информация о справочных услугах Архива доступна на государственном языке и на английском языке - 1
b) Информация о справочных услугах Архива доступна только на государственном языке - 0.75
c) Веб-сайт не имеет подобного блока – 0</t>
    </r>
    <r>
      <rPr>
        <b/>
        <sz val="11"/>
        <color theme="1"/>
        <rFont val="Sylfaen"/>
        <family val="1"/>
        <charset val="204"/>
      </rPr>
      <t xml:space="preserve">
</t>
    </r>
  </si>
  <si>
    <r>
      <t xml:space="preserve">На веб-сайте архива в отдельном блоке размешена информация о процедуре доступа исследователя в Архив, о рабочем времени архива и правилах работы: </t>
    </r>
    <r>
      <rPr>
        <sz val="11"/>
        <color theme="1"/>
        <rFont val="Sylfaen"/>
        <family val="1"/>
        <charset val="204"/>
      </rPr>
      <t>a) На государственном языке и на английском языке - 1
b) Только на государственном языке – 0.75
c) Подобные процедуры не разъяснены - 0</t>
    </r>
    <r>
      <rPr>
        <b/>
        <sz val="11"/>
        <color theme="1"/>
        <rFont val="Sylfaen"/>
        <family val="1"/>
        <charset val="204"/>
      </rPr>
      <t xml:space="preserve">
</t>
    </r>
  </si>
  <si>
    <r>
      <t xml:space="preserve">На веб-сайте доступен перечень фондов, хранящихся в Архиве (или путеводитель по фондам Архива, прилагаемый в виде файла), который содержит следующую основную информацию: </t>
    </r>
    <r>
      <rPr>
        <sz val="11"/>
        <color theme="1"/>
        <rFont val="Sylfaen"/>
        <family val="1"/>
        <charset val="204"/>
      </rPr>
      <t>1) Название конкретного фонда;
2) Хронологические рамки фондов;
3) Объем хранимой в архиве информации (количество документов / дел или в единицах измерения);
4) Язык(и) хранимых документов;
5) Местоположение конкретного фонда;
6) Описание архивных групп, на которые делятся архивные фонды: требуется детальное описание тех тематических или структурных групп, из которых организован архивный фонд; 
7) Статус: засекреченный/рассекреченный</t>
    </r>
    <r>
      <rPr>
        <b/>
        <sz val="11"/>
        <color theme="1"/>
        <rFont val="Sylfaen"/>
        <family val="1"/>
        <charset val="204"/>
      </rPr>
      <t xml:space="preserve">
</t>
    </r>
    <r>
      <rPr>
        <sz val="11"/>
        <color theme="1"/>
        <rFont val="Sylfaen"/>
        <family val="1"/>
        <charset val="204"/>
      </rPr>
      <t>a) Все 7 категорий информации присутствуют – 1
b) От 4 до 6 требуемых категорий информации присутствуют - 0.75
c) От 2 до 3 требуемых категорий информации присутствуют - 0.5
d) 1 категория информации присутствует - 0.25
e) Перечень фондов отсутствует – 0</t>
    </r>
    <r>
      <rPr>
        <b/>
        <sz val="11"/>
        <color theme="1"/>
        <rFont val="Sylfaen"/>
        <family val="1"/>
        <charset val="204"/>
      </rPr>
      <t xml:space="preserve">
</t>
    </r>
  </si>
  <si>
    <r>
      <t xml:space="preserve">Веб-сайт Архива предоставляет возможность получить доступ к документам научно-справочного аппарата: </t>
    </r>
    <r>
      <rPr>
        <sz val="11"/>
        <color theme="1"/>
        <rFont val="Sylfaen"/>
        <family val="1"/>
        <charset val="204"/>
      </rPr>
      <t>a) Документы научно-справочного аппарата на веб-сайте находятся в режиме открытого доступа - 1
b) Можно сделать запрос документов научно-справочного аппарата онлайн и получить требуемую информацию - 0.75
c) Невозможно получить документы научно-справочного аппарата в онлайн режиме – 0</t>
    </r>
    <r>
      <rPr>
        <b/>
        <sz val="11"/>
        <color theme="1"/>
        <rFont val="Sylfaen"/>
        <family val="1"/>
        <charset val="204"/>
      </rPr>
      <t xml:space="preserve">
</t>
    </r>
  </si>
  <si>
    <r>
      <t>На веб-сайте Архива расположены копии описей архивных фондов:</t>
    </r>
    <r>
      <rPr>
        <sz val="11"/>
        <color theme="1"/>
        <rFont val="Sylfaen"/>
        <family val="1"/>
        <charset val="204"/>
      </rPr>
      <t xml:space="preserve"> a) 76-100% описей от всех фондов - 1
b) 51-75% описей от всех фондов - 0.75
c) 26-50% описей от всех фондов - 0.5
d) 1-25% описей от всех фондов - 0.25 
e) На вебсайте описи не размещены – 0</t>
    </r>
    <r>
      <rPr>
        <b/>
        <sz val="11"/>
        <color theme="1"/>
        <rFont val="Sylfaen"/>
        <family val="1"/>
        <charset val="204"/>
      </rPr>
      <t xml:space="preserve">
</t>
    </r>
  </si>
  <si>
    <r>
      <t xml:space="preserve">Веб-сайт архива предоставляет возможность сделать запрос онлайн и получить юридический документ (архивную справку) в рамках законодательства\электронного документооборота по указанным ценам: </t>
    </r>
    <r>
      <rPr>
        <sz val="11"/>
        <color theme="1"/>
        <rFont val="Sylfaen"/>
        <family val="1"/>
        <charset val="204"/>
      </rPr>
      <t>a) Возможно сделать запрос и получить документ – 1
b) Возможно сделать только запрос или получить документ – 0.75
c) Не предоставляет такой возможности – 0</t>
    </r>
    <r>
      <rPr>
        <b/>
        <sz val="11"/>
        <color theme="1"/>
        <rFont val="Sylfaen"/>
        <family val="1"/>
        <charset val="204"/>
      </rPr>
      <t xml:space="preserve">
</t>
    </r>
  </si>
  <si>
    <r>
      <t xml:space="preserve">Веб-сайт архива предоставляет возможность сделать запрос и получать отсканированные архивные документы в рамках законодательства\и по указанным ценам: </t>
    </r>
    <r>
      <rPr>
        <sz val="11"/>
        <color theme="1"/>
        <rFont val="Sylfaen"/>
        <family val="1"/>
        <charset val="204"/>
      </rPr>
      <t>a) Возможно – 1
b) Невозможно - 0</t>
    </r>
    <r>
      <rPr>
        <b/>
        <sz val="11"/>
        <color theme="1"/>
        <rFont val="Sylfaen"/>
        <family val="1"/>
        <charset val="204"/>
      </rPr>
      <t xml:space="preserve">
</t>
    </r>
  </si>
  <si>
    <r>
      <t xml:space="preserve">По закону и подзаконному акту Архив обязан размещать на веб-сайте информацию о текущих работах и др. публичную информацию периодически: </t>
    </r>
    <r>
      <rPr>
        <sz val="11"/>
        <color theme="1"/>
        <rFont val="Sylfaen"/>
        <family val="1"/>
        <charset val="204"/>
      </rPr>
      <t>a) Один раз в 6 месяцев (кроме годового отчета) -1
b) Один раз в год - 0.75
c) Период превышает 1 год - 0.25
d) Архив не размещает подобную информацию – 0</t>
    </r>
    <r>
      <rPr>
        <b/>
        <sz val="11"/>
        <color theme="1"/>
        <rFont val="Sylfaen"/>
        <family val="1"/>
        <charset val="204"/>
      </rPr>
      <t xml:space="preserve">
</t>
    </r>
  </si>
  <si>
    <r>
      <t xml:space="preserve">По закону или подзаконному акту Архив обязан размещать на своем веб-сайте следующую информацию: </t>
    </r>
    <r>
      <rPr>
        <sz val="11"/>
        <color theme="1"/>
        <rFont val="Sylfaen"/>
        <family val="1"/>
        <charset val="204"/>
      </rPr>
      <t>1) Описание структуры и функции архива;
2) Годовой отчет об архивной деятельности;
3) Информацию о руководстве Архива;
4) Информацию и рабочие контактные данные о лице (лицах), ответственных за обеспечение доступа к архивной информации;
5) Информацию о кадровом обеспечении, штатный писок сотрудников, о конкурсах и лицах, прошедших и победивших на вакантных позициях.</t>
    </r>
    <r>
      <rPr>
        <b/>
        <sz val="11"/>
        <color theme="1"/>
        <rFont val="Sylfaen"/>
        <family val="1"/>
        <charset val="204"/>
      </rPr>
      <t xml:space="preserve">
</t>
    </r>
    <r>
      <rPr>
        <sz val="11"/>
        <color theme="1"/>
        <rFont val="Sylfaen"/>
        <family val="1"/>
        <charset val="204"/>
      </rPr>
      <t>a) На веб-сайте архива публикуется информация всех 5 категорий или более - 1
b) На веб-сайте архива публикуется информация только 1-3 категории - 0.5
c) На веб-сайте архива публикуется информация только1-2 категории - 0.25
d) На вебсайте архива не публикуется информация ни об одной категории - 0</t>
    </r>
    <r>
      <rPr>
        <b/>
        <sz val="11"/>
        <color theme="1"/>
        <rFont val="Sylfaen"/>
        <family val="1"/>
        <charset val="204"/>
      </rPr>
      <t xml:space="preserve">
</t>
    </r>
  </si>
  <si>
    <r>
      <t xml:space="preserve">По закону или подзаконному акту Архив обязан размещать на своем веб-сайте следующую публичную информацию: </t>
    </r>
    <r>
      <rPr>
        <sz val="11"/>
        <color theme="1"/>
        <rFont val="Sylfaen"/>
        <family val="1"/>
        <charset val="204"/>
      </rPr>
      <t>1) Формы и образцы административных жалоб;
2) Информацию о правилах обжалования; 
3) Информацию о годовом бюджете;
4) Информацию об источниках доходов, полученных от архивных услуг;
5) Информацию о государственных закупках;
6) Информацию об имуществе архива, а также об отчуждении или передаче имущества.</t>
    </r>
    <r>
      <rPr>
        <b/>
        <sz val="11"/>
        <color theme="1"/>
        <rFont val="Sylfaen"/>
        <family val="1"/>
        <charset val="204"/>
      </rPr>
      <t xml:space="preserve">
</t>
    </r>
    <r>
      <rPr>
        <sz val="11"/>
        <color theme="1"/>
        <rFont val="Sylfaen"/>
        <family val="1"/>
        <charset val="204"/>
      </rPr>
      <t xml:space="preserve">a) На веб-сайте Архива опубликована вся информация, все 6 категорий или более - 1
b) На веб-сайте Архива опубликована информация только по 1-3 категориям - 0.5
c) На веб-сайте Архива опубликована информация только по 1-2 категориям - 0.25
d) На вебсайте Архива не публикуется информация ни по одной из категорий - 0
</t>
    </r>
  </si>
  <si>
    <t>2.10</t>
  </si>
  <si>
    <t>Количество баллов, относящихся к текущему архиву</t>
  </si>
  <si>
    <t xml:space="preserve">Максимальное количество баллов для всех контрольных групп индикаторов </t>
  </si>
  <si>
    <t>Максимальное Количество баллов, относящихся к текущему архиву</t>
  </si>
  <si>
    <t>ч. 1 ст. 24 Федерального закона от 22.10.2004 № 125-ФЗ (ред. от 28.12.2017) "Об архивном деле в Российской Федерации" (далее - ФЗ "Об архивном деле")</t>
  </si>
  <si>
    <t>ч. 1 ст. 24  ФЗ "Об архивном деле"</t>
  </si>
  <si>
    <t xml:space="preserve">ФЗ "Об архивном деле" не оговаривает право доступности к архивным делам по какой либо причине, в том числе по судимости любой формы гражданина. </t>
  </si>
  <si>
    <t>ч. 2 ст. 25 ФЗ "Об архивном деле"</t>
  </si>
  <si>
    <t>Ст. 27 ФЗ "Об архивном деле"</t>
  </si>
  <si>
    <t>Если архивный документ включен в состав Архивного фонда Российской Федерации, то на основании ч. 2 ст. 17 ФЗ "Об архивном деле"  уничтожение документов Архивного фонда Российской Федерации запрещается</t>
  </si>
  <si>
    <t xml:space="preserve">В соответствии со ст. 13, 14 Закона РФ от 21.07.1993 N 5485-1 (ред. от 26.07.2017) "О государственной тайне" срок засекречивания сведений, составляющих государственную тайну, не должен превышать 30 лет. Носители сведений, составляющих государственную тайну, рассекречиваются не позднее сроков, установленных при их засекречивании.
Однако на практике до направления запроса от гражданина или организации сведения почти никогда не рассекречиваются по инициативе органа. </t>
  </si>
  <si>
    <t>Cт. 13 Закона РФ от 21.07.1993 N 5485-1 (ред. от 26.07.2017) "О государственной тайне"</t>
  </si>
  <si>
    <t>В законе это четко не обговорено, что теоретически означает, что создание секетных архивов/ фондов невозможно, однако на практике, возможно, это практикуется</t>
  </si>
  <si>
    <t>В соответствии со ст. 26 ФЗ "Об архивном деле" ограничивается доступ к документу, а не к информации о его наличии, но прямой запрет в законодательстве отсутствует</t>
  </si>
  <si>
    <t>Ст. 9, 11 ФЗ "Об архивном деле"</t>
  </si>
  <si>
    <t>Ст. 7 Закона РФ от 21.07.1993 № 5485-1 (ред. от 26.07.2017) "О государственной тайне"</t>
  </si>
  <si>
    <t>Ч. 3 ст. 25 ФЗ "Об архивном деле"</t>
  </si>
  <si>
    <t>Ч. 3 ст. 25 ФЗ "Об архивном деле", нет исключений в связи со смертью лица</t>
  </si>
  <si>
    <t>Закон не содержит исключений из правила, установленного в ч. 3 ст. 25 ФЗ "Об архивном деле", нет исключений в связи со значимостью информации</t>
  </si>
  <si>
    <t xml:space="preserve">Частично, в объемах, предусмотренных федеральными законами от 25 декабря 2008 г. N 273-ФЗ "О противодействии коррупции" и от 3 декабря 2012 г. N 230-ФЗ "О контроле за соответствием расходов лиц, замещающих государственные должности, и иных лиц их доходам" </t>
  </si>
  <si>
    <t>Федеральный закон от 02.05.2006 N 59-ФЗ (ред. от 27.11.2017) "О порядке рассмотрения обращений граждан Российской Федерации", Федеральный закон от 09.02.2009 N 8-ФЗ (ред. от 28.12.2017) "Об обеспечении доступа к информации о деятельности государственных органов и органов местного самоуправления"</t>
  </si>
  <si>
    <t>Ст. 2 Федерального закона от 27.07.2006 № 152-ФЗ (ред. от 31.12.2017) "О персональных данных"</t>
  </si>
  <si>
    <t>Административный регламент Федеральной службы безопасности Российской Федерации по предоставлению государственной услуги по выдаче архивных справок или копий архивных документов, утв. Приказом ФСБ России от 28.08.2013 N 459</t>
  </si>
  <si>
    <t>В РФ нет единого понятия "социально-правовая справка". Какие-то справки (например, архивные справки о зарплате или о судимости) могут выдаваться бесплатно, какие-то выдаются платно, стоимость зависит от вида справки. Выдача архивных справок или копий архивных документов Центральным архивом ФСБ России производится без взимания государственной пошлины или иной платы (п. 25 административного регламента Федеральной службы безопасности Российской Федерации по предоставлению государственной услуги по выдаче архивных справок или копий архивных документов, утв. Приказом ФСБ России от 28.08.2013 N 459)</t>
  </si>
  <si>
    <t xml:space="preserve">Исследователи указывают, что, как правило, достаточно удостоверения личности и заявления. </t>
  </si>
  <si>
    <t>Административный регламент Федеральной службы безопасности Российской Федерации по предоставлению государственной услуги по выдаче архивных справок или копий архивных документов, утв. Приказом ФСБ России от 28.08.2013 N 459, устанавливает продолжительность работы в 33 часа 45 минут в неделю, однако исследователи говорят о 28 часах в неделю</t>
  </si>
  <si>
    <t>В открытом и свободном доступе правила не размещены. Исследователи указывают на то, что актуальные и действующие правила отсутствуют.</t>
  </si>
  <si>
    <t>По словам исследователей, в читальном зале данная информация не размещена, однако существуют общие правила подачи жалоб. Таким образом, отсутствие данной информации не препятствует (хотя и затрудняет) подаче жалобы.</t>
  </si>
  <si>
    <t xml:space="preserve">Открытого, общедоступного научно-справочного аппарата, в том числе описей рассекреченных дел и документов, не существует. 
Отдельного научно-справочного аппарата к несекретной части архивных документов органов безопасности не существует.
Доступ к научно-справочному аппарату Центрального архива ФСБ России, а равно к архиву любого территориального органа безопасности, возможен только при наличии у исследователя официально оформленного допуска к сведениям, составляющим государственную тайну. </t>
  </si>
  <si>
    <t>По словам исследователей, такой запрос можно сделать, но поскольку данный вопрос не урегулирован, все зависит от личного усмотрения сотрудника.</t>
  </si>
  <si>
    <t>По словам исследователей, в читальном зале копии архивных документов не предоставляют. Центральный архив ФСБ России не оказывает платных услуг.  Выдача архивных справок или копий архивных документов Центральным архивом ФСБ России производится без взимания государственной пошлины или иной платы (п. 25 административного регламента Федеральной службы безопасности Российской Федерации по предоставлению государственной услуги по выдаче архивных справок или копий архивных документов, утв. Приказом ФСБ России от 28.08.2013 N 459). Платность не предусматривает и Положение о порядке доступа к материалам, хранящимся в государственных архивах и архивах государственных органов Российской Федерации, прекращенных уголовных и административных дел в отношении лиц, подвергшихся политическим репрессиям, а также фильтрационно-проверочных дел, утв. Приказами Минкультуры РФ N 375, МВД РФ N 584, ФСБ РФ N 352 от 25.07.2006</t>
  </si>
  <si>
    <t>Центральный архив ФСБ России не оказывает платных услуг.  Выдача архивных справок или копий архивных документов Центральным архивом ФСБ России производится без взимания государственной пошлины или иной платы (п. 25 административного регламента Федеральной службы безопасности Российской Федерации по предоставлению государственной услуги по выдаче архивных справок или копий архивных документов, утв. Приказом ФСБ России от 28.08.2013 N 459). Платность не предусматривает и Положение о порядке доступа к материалам, хранящимся в государственных архивах и архивах государственных органов Российской Федерации, прекращенных уголовных и административных дел в отношении лиц, подвергшихся политическим репрессиям, а также фильтрационно-проверочных дел, утв. Приказами Минкультуры РФ N 375, МВД РФ N 584, ФСБ РФ N 352 от 25.07.2006. Архивное законодательство РФ не оговаривает перечень категорий лиц, которым предоставляются льготы.</t>
  </si>
  <si>
    <t>Только к собственному интернету исследователя</t>
  </si>
  <si>
    <t>В Архиве отсутствует коллекция микрофильмов</t>
  </si>
  <si>
    <t>Страна: Россия</t>
  </si>
  <si>
    <t>Архив: Центральный архив Федеральной службы безопасности Российской Федерации (ЦА ФСБ России)</t>
  </si>
  <si>
    <t>Ограничения в основном определены в ФЗ "Об архивном деле" и в законе РФ от 21.07.1993 № 5485-1 (ред. от 26.07.2017) "О государственной тайне"</t>
  </si>
  <si>
    <t>В законе РФ от 21.07.1993 № 5485-1 (ред. от 26.07.2017) "О государственной тайне" этот вопрос не оговаривается, следовательно, формально, рассекреченные сведения повторно не могут быть засекречены. Более того, по смыслу, сведения рассекречиваются в случае изменения объективных обстоятельств, вследствие которого дальнейшая защита сведений, составляющих государственную тайну, является нецелесообразной, а также в случае истечения предельного срока секретности сведений. 
Однако, теоретически возможна ситуация, когда сведения были необоснованно/ незаконно рассекречены и опубликованы, тогда мх возможно засекретят повторно.  На практике, многие исследователи рассказывали о том, как в 1990-е гг. знакомились с архивными документами, а когда эти же архивные документы запросили в 2000-е гг., они уже оказались засекреченными.</t>
  </si>
  <si>
    <t>Положение о порядке доступа к материалам, хранящимся в государственных архивах и архивах государственных органов Российской Федерации, прекращенных уголовных и административных дел в отношении лиц, подвергшихся политическим репрессиям, а также фильтрационно-проверочных дел, утв. Приказами Минкультуры РФ N 375, МВД РФ N 584, ФСБ РФ N 352 от 25.07.2006</t>
  </si>
  <si>
    <t>Административный регламент Федеральной службы безопасности Российской Федерации по предоставлению государственной услуги по выдаче архивных справок или копий архивных документов, утв. Приказом ФСБ России от 28.08.2013 N 459, Положение о порядке доступа к материалам, хранящимся в государственных архивах и архивах государственных органов Российской Федерации, прекращенных уголовных и административных дел в отношении лиц, подвергшихся политическим репрессиям, а также фильтрационно-проверочных дел, утв. Приказами Минкультуры РФ N 375, МВД РФ N 584, ФСБ РФ N 352 от 25.07.2006</t>
  </si>
  <si>
    <t>ФЗ "Об архивном деле", Административный регламент Федеральной службы безопасности Российской Федерации по предоставлению государственной услуги по выдаче архивных справок или копий архивных документов, утв. Приказом ФСБ России от 28.08.2013 N 459, Положение о порядке доступа к материалам, хранящимся в государственных архивах и архивах государственных органов Российской Федерации, прекращенных уголовных и административных дел в отношении лиц, подвергшихся политическим репрессиям, а также фильтрационно-проверочных дел, утв. Приказами Минкультуры РФ N 375, МВД РФ N 584, ФСБ РФ N 352 от 25.07.2006</t>
  </si>
  <si>
    <t>Центральный архив ФСБ Росии не выдает справок о собственности.</t>
  </si>
  <si>
    <t>В РФ нет единого понятия "социально-правовая справка". Какие-то справки (например, архивные справки о зарплате или о судимости) могут выдаваться бесплатно, какие-то выдаются платно, стоимость зависит от вида справки. Центральный архив ФСБ России не оказывает платных услуг.  Выдача архивных справок или копий архивных документов Центральным архивом ФСБ России производится без взимания государственной пошлины или иной платы (п. 25 административного регламента Федеральной службы безопасности Российской Федерации по предоставлению государственной услуги по выдаче архивных справок или копий архивных документов, утв. Приказом ФСБ России от 28.08.2013 N 459). Платность не предусматривает и Положение о порядке доступа к материалам, хранящимся в государственных архивах и архивах государственных органов Российской Федерации, прекращенных уголовных и административных дел в отношении лиц, подвергшихся политическим репрессиям, а также фильтрационно-проверочных дел, утв. Приказами Минкультуры РФ N 375, МВД РФ N 584, ФСБ РФ N 352 от 25.07.2006. Архивное законодательство РФ не оговаривает перечень категорий лиц, которым предоставляются льготы.</t>
  </si>
  <si>
    <r>
      <t xml:space="preserve">Срок доступа в Архив после запроса доступа в качестве исследователя: </t>
    </r>
    <r>
      <rPr>
        <sz val="11"/>
        <rFont val="Sylfaen"/>
        <family val="1"/>
        <charset val="204"/>
      </rPr>
      <t>a) Архив обеспечивает доступ в тот же день после подтверждения подлинности предоставленных с этой целью документов - 1
b) 1-3 рабочих дня - 0.75
c) 3-5 рабочих дня - 0.5
d) 5 рабочих дней или более - 0.25</t>
    </r>
    <r>
      <rPr>
        <b/>
        <sz val="11"/>
        <rFont val="Sylfaen"/>
        <family val="1"/>
        <charset val="204"/>
      </rPr>
      <t xml:space="preserve">
</t>
    </r>
  </si>
  <si>
    <r>
      <t xml:space="preserve">Выходные дни читального зала в течение года кроме объявленных государством нерабочих дней: </t>
    </r>
    <r>
      <rPr>
        <sz val="11"/>
        <rFont val="Sylfaen"/>
        <family val="1"/>
        <charset val="204"/>
      </rPr>
      <t>a) 0-12 рабочих дней - 1
b) 13-31 рабочих дней - 0.75
c) Более 31 рабочего дня – 0.25</t>
    </r>
    <r>
      <rPr>
        <b/>
        <sz val="11"/>
        <rFont val="Sylfaen"/>
        <family val="1"/>
        <charset val="204"/>
      </rPr>
      <t xml:space="preserve">
</t>
    </r>
  </si>
  <si>
    <r>
      <t xml:space="preserve">Архив предоставляет полностью адаптированную среду людям с ограниченными возможностями для работы в читальном зале: </t>
    </r>
    <r>
      <rPr>
        <sz val="11"/>
        <rFont val="Sylfaen"/>
        <family val="1"/>
        <charset val="204"/>
      </rPr>
      <t>a) Полностью адаптирован – 1
b) Архив частично адаптирован – 0.5
c) Не адаптирован - 0</t>
    </r>
  </si>
  <si>
    <t>Исследователи указывают на то, что независимо от административного регламента, в Центральном архиве ФСБ России каждая пятница - не рабочий день</t>
  </si>
  <si>
    <t>По словам исследователей, апрос можно сделать на любое количество документов, но поскольку данный вопрос не урегулирован, все зависит от личного усмотрения сотрудника.</t>
  </si>
  <si>
    <t>По словам исследователей, копии исследователям не предоставляют. Родственникам предоставляют беспплатно частично документы на основании Положения о порядке доступа к материалам, хранящимся в государственных архивах и архивах государственных органов Российской Федерации, прекращенных уголовных и административных дел в отношении лиц, подвергшихся политическим репрессиям, а также фильтрационно-проверочных дел, утв. Приказами Минкультуры РФ N 375, МВД РФ N 584, ФСБ РФ N 352 от 25.07.2006</t>
  </si>
  <si>
    <r>
      <t xml:space="preserve">Доступ в Архив осуществляется на основании удостоверения личности, а также заполненного заявления или по рекомендации организации: </t>
    </r>
    <r>
      <rPr>
        <sz val="11"/>
        <rFont val="Sylfaen"/>
        <family val="1"/>
        <charset val="204"/>
      </rPr>
      <t>a) Запрещается требовать от лица предоставления любых других документов – 1
b) Не запрещается требовать от лица предоставления других документов – 0</t>
    </r>
    <r>
      <rPr>
        <b/>
        <sz val="11"/>
        <rFont val="Sylfaen"/>
        <family val="1"/>
        <charset val="204"/>
      </rPr>
      <t xml:space="preserve">
</t>
    </r>
  </si>
  <si>
    <r>
      <t xml:space="preserve">Физические лица могут направить заявку по электронной почте (или через специальную форму на веб-сайте) и получить удаленный доступ к архиву: </t>
    </r>
    <r>
      <rPr>
        <sz val="11"/>
        <rFont val="Sylfaen"/>
        <family val="1"/>
        <charset val="204"/>
      </rPr>
      <t>a) Могут – 1
b) Не могут - 0</t>
    </r>
  </si>
  <si>
    <r>
      <t xml:space="preserve">Иностранным гражданам доступ к архиву предоставляет Архив, а не другое учреждение (например, МИД): </t>
    </r>
    <r>
      <rPr>
        <sz val="11"/>
        <rFont val="Sylfaen"/>
        <family val="1"/>
        <charset val="204"/>
      </rPr>
      <t>a) Предоставляет Архив – 1
b) Предоставляет другое учреждение – 0.5
c) Доступ иностранцам не предоставляется - 0</t>
    </r>
    <r>
      <rPr>
        <b/>
        <sz val="11"/>
        <rFont val="Sylfaen"/>
        <family val="1"/>
        <charset val="204"/>
      </rPr>
      <t xml:space="preserve">
</t>
    </r>
  </si>
  <si>
    <r>
      <t xml:space="preserve">Количество часов работы читального зала архива за неделю: </t>
    </r>
    <r>
      <rPr>
        <sz val="11"/>
        <rFont val="Sylfaen"/>
        <family val="1"/>
        <charset val="204"/>
      </rPr>
      <t>a) Более 40 часов - 1
b) 31-40 часов - 0.75
c) 21-30 часов - 0.5
d) Менее 20 часов – 0.25</t>
    </r>
    <r>
      <rPr>
        <b/>
        <sz val="11"/>
        <rFont val="Sylfaen"/>
        <family val="1"/>
        <charset val="204"/>
      </rPr>
      <t xml:space="preserve">
</t>
    </r>
  </si>
  <si>
    <r>
      <t xml:space="preserve">Правила поведения для исследователей предоставлены в читальных залах Архива в печатной или электронной форме: </t>
    </r>
    <r>
      <rPr>
        <sz val="11"/>
        <rFont val="Sylfaen"/>
        <family val="1"/>
        <charset val="204"/>
      </rPr>
      <t>a) Разъяснены – 1
b) Не разъяснены – 0</t>
    </r>
    <r>
      <rPr>
        <b/>
        <sz val="11"/>
        <rFont val="Sylfaen"/>
        <family val="1"/>
        <charset val="204"/>
      </rPr>
      <t xml:space="preserve">
</t>
    </r>
  </si>
  <si>
    <r>
      <t xml:space="preserve">Ознакомившись с нормами этики и архивного законодательства, исследователь личной подписью подтверждает их соблюдение: </t>
    </r>
    <r>
      <rPr>
        <sz val="11"/>
        <rFont val="Sylfaen"/>
        <family val="1"/>
        <charset val="204"/>
      </rPr>
      <t>a) Архив обеспечивает исследователя соответствующей информацией - 1
b) Данной процедуры у читального зала нет - 0</t>
    </r>
    <r>
      <rPr>
        <b/>
        <sz val="11"/>
        <rFont val="Sylfaen"/>
        <family val="1"/>
        <charset val="204"/>
      </rPr>
      <t xml:space="preserve">
</t>
    </r>
  </si>
  <si>
    <r>
      <t xml:space="preserve">Для претензий и замечаний в читальном зале исследователю предоставлена контактная информация вышестоящего органа или соответствующего лица (номер телефона, e-mail): </t>
    </r>
    <r>
      <rPr>
        <sz val="11"/>
        <rFont val="Sylfaen"/>
        <family val="1"/>
        <charset val="204"/>
      </rPr>
      <t>a) Доступна – 1
b) Не доступна – 0</t>
    </r>
  </si>
  <si>
    <r>
      <t xml:space="preserve">Предоставление документов научно-справочного аппарата в читальном зале: </t>
    </r>
    <r>
      <rPr>
        <sz val="11"/>
        <rFont val="Sylfaen"/>
        <family val="1"/>
        <charset val="204"/>
      </rPr>
      <t>a) В короткий срок, если онлайн-версия существует, или в реальные сроки для предоставления документа (бумажной копии) - 1
b) На следующий день - 0.5
c) Более одного дня - 0.25</t>
    </r>
    <r>
      <rPr>
        <b/>
        <sz val="11"/>
        <rFont val="Sylfaen"/>
        <family val="1"/>
        <charset val="204"/>
      </rPr>
      <t xml:space="preserve">
</t>
    </r>
  </si>
  <si>
    <r>
      <t xml:space="preserve">Доступ к документам научно-справочного аппарата в читальном зале возможен в электронном формате: </t>
    </r>
    <r>
      <rPr>
        <sz val="11"/>
        <rFont val="Sylfaen"/>
        <family val="1"/>
        <charset val="204"/>
      </rPr>
      <t>a) В электронном формате 76-100% документов с функцией поиска - 1
b) В электронном формате 51-75% документов с функцией поиска - 0.75
c) В электронном формате 26-50% документов с функцией поиска - 0.5
d) В электронном формате отсканированных описей без функции поиска - 0.25
e) В читальном зале нет доступа к документам научно справочного аппарата в электронном формате - 0</t>
    </r>
    <r>
      <rPr>
        <b/>
        <sz val="11"/>
        <rFont val="Sylfaen"/>
        <family val="1"/>
        <charset val="204"/>
      </rPr>
      <t xml:space="preserve">
</t>
    </r>
  </si>
  <si>
    <r>
      <t xml:space="preserve">В случае отсутствия описи какого-либо фонда, сотрудники предоставляют рабочие версии описей (в случае отсутствии угрозы повреждения документа): </t>
    </r>
    <r>
      <rPr>
        <sz val="11"/>
        <rFont val="Sylfaen"/>
        <family val="1"/>
        <charset val="204"/>
      </rPr>
      <t>a) Предоставляют – 1
b) Не предоставляют – 0</t>
    </r>
    <r>
      <rPr>
        <b/>
        <sz val="11"/>
        <rFont val="Sylfaen"/>
        <family val="1"/>
        <charset val="204"/>
      </rPr>
      <t xml:space="preserve">
</t>
    </r>
  </si>
  <si>
    <r>
      <t xml:space="preserve">В читальном зале есть доступ к отсканированным архивным документам: </t>
    </r>
    <r>
      <rPr>
        <sz val="11"/>
        <rFont val="Sylfaen"/>
        <family val="1"/>
        <charset val="204"/>
      </rPr>
      <t>a) Отсканированные архивные документы доступны для каждого исследователя - 1
b) После заполнения формы запроса о конкретном архивном документе, начинается сканирование и только после этого он становится доступным для конкретного исследователя (в тот же день) - 0.75
c) После заполнения формы запроса о конкретном архивном документе, начинается сканирование, и только после этого он становится доступным для исследователя (на следующий день) - 0.5
d) В читальном зале нет возможности получить отсканированные архивные документы – 0</t>
    </r>
    <r>
      <rPr>
        <b/>
        <sz val="11"/>
        <rFont val="Sylfaen"/>
        <family val="1"/>
        <charset val="204"/>
      </rPr>
      <t xml:space="preserve">
</t>
    </r>
  </si>
  <si>
    <r>
      <t xml:space="preserve">Запись на электронный носитель уже отсканированных архивных документов: </t>
    </r>
    <r>
      <rPr>
        <sz val="11"/>
        <rFont val="Sylfaen"/>
        <family val="1"/>
        <charset val="204"/>
      </rPr>
      <t>a) Возможна и бесплатна, исследователь оплачивает только услугу (напр., стоимость компакт-диска) - 1
b) Возможна по более низкой цене по сравнению со сканированием - 0.5
c) Возможна за ту же цену, что сканирование – 0.25
d) Запись невозможна - 0</t>
    </r>
  </si>
  <si>
    <r>
      <t xml:space="preserve">Время ожидания в читальном зале после заказа архивного документа: </t>
    </r>
    <r>
      <rPr>
        <sz val="11"/>
        <rFont val="Sylfaen"/>
        <family val="1"/>
        <charset val="204"/>
      </rPr>
      <t>a) 0-24 часа - 1
b) 1-2 дня - 0.75
c) 3-4 дня - 0.5
d) Более 5 рабочих дней - 0.25</t>
    </r>
    <r>
      <rPr>
        <b/>
        <sz val="11"/>
        <rFont val="Sylfaen"/>
        <family val="1"/>
        <charset val="204"/>
      </rPr>
      <t xml:space="preserve">
</t>
    </r>
  </si>
  <si>
    <r>
      <t xml:space="preserve">Количество заказанных дел в архиве за 1 раз может быть: </t>
    </r>
    <r>
      <rPr>
        <sz val="11"/>
        <rFont val="Sylfaen"/>
        <family val="1"/>
        <charset val="204"/>
      </rPr>
      <t>a) Более 20 дел - 1
b) 11-20 дел - 0.75
c) 6-10 дел - 0.5
d) 1-5 дел – 0.25</t>
    </r>
    <r>
      <rPr>
        <b/>
        <sz val="11"/>
        <rFont val="Sylfaen"/>
        <family val="1"/>
        <charset val="204"/>
      </rPr>
      <t xml:space="preserve">
</t>
    </r>
  </si>
  <si>
    <r>
      <t xml:space="preserve">Исследователь может сделать запрос на большее количество дел, если они собраны в одной описи\ серии и в ящике (т. н. “Bulk Order”): </t>
    </r>
    <r>
      <rPr>
        <sz val="11"/>
        <rFont val="Sylfaen"/>
        <family val="1"/>
        <charset val="204"/>
      </rPr>
      <t>a) Может сделать запрос – 1
b) Не может сделать запрос – 0</t>
    </r>
    <r>
      <rPr>
        <b/>
        <sz val="11"/>
        <rFont val="Sylfaen"/>
        <family val="1"/>
        <charset val="204"/>
      </rPr>
      <t xml:space="preserve">
</t>
    </r>
  </si>
  <si>
    <r>
      <t xml:space="preserve">В читальном зале исследователь может сделать запрос заранее в онлайн режиме и получить дела в читальном зале указанный срок: </t>
    </r>
    <r>
      <rPr>
        <sz val="11"/>
        <rFont val="Sylfaen"/>
        <family val="1"/>
        <charset val="204"/>
      </rPr>
      <t>a) Возможно – 1
b) Невозможно – 0</t>
    </r>
    <r>
      <rPr>
        <b/>
        <sz val="11"/>
        <rFont val="Sylfaen"/>
        <family val="1"/>
        <charset val="204"/>
      </rPr>
      <t xml:space="preserve">
</t>
    </r>
  </si>
  <si>
    <r>
      <rPr>
        <b/>
        <sz val="11"/>
        <rFont val="Sylfaen"/>
        <family val="1"/>
        <charset val="204"/>
      </rPr>
      <t>В читальном зале стоимость копии одной страницы архивного документа составляет (в стандартный срок)</t>
    </r>
    <r>
      <rPr>
        <sz val="11"/>
        <rFont val="Sylfaen"/>
        <family val="1"/>
        <charset val="204"/>
      </rPr>
      <t xml:space="preserve">: a) 0%-0.01% от средней заработной платы в стране - 1
b) 0.1%-0.2% от средней заработной платы в стране - 0.75
c)  0.2% и более от средней заработной платы в стране - 0.25 
</t>
    </r>
  </si>
  <si>
    <r>
      <rPr>
        <b/>
        <sz val="11"/>
        <rFont val="Sylfaen"/>
        <family val="1"/>
        <charset val="204"/>
      </rPr>
      <t>В читальном зале стоимость копии одной фотографии составляет (в стандартный срок)</t>
    </r>
    <r>
      <rPr>
        <sz val="11"/>
        <rFont val="Sylfaen"/>
        <family val="1"/>
        <charset val="204"/>
      </rPr>
      <t xml:space="preserve">: a) 0%-0.05% от средней заработной платы в стране - 1
b) 0.5%-1.5% средней заработной платы в стране - 0.75
c) 1.5% и более от средней заработной платы в стране - 0.25
</t>
    </r>
  </si>
  <si>
    <r>
      <t xml:space="preserve">При платных услугах читального зала Архива льготами, установленными законом и подзаконным актом, пользуются: </t>
    </r>
    <r>
      <rPr>
        <sz val="11"/>
        <rFont val="Sylfaen"/>
        <family val="1"/>
        <charset val="204"/>
      </rPr>
      <t xml:space="preserve">1) Лица с ограниченными возможностями;
2)  Ветераны войны и лица, приравненные к ним;
3) Реабилитированные жертвы репрессий;
4) Внутренне (вынужденно) перемещенные лица;
5)  Социально незащищенные; 
6)  Ученики; 
7)  Студенты;
8)  Пенсионеры;
9)  Лица с научной степенью. </t>
    </r>
    <r>
      <rPr>
        <b/>
        <sz val="11"/>
        <rFont val="Sylfaen"/>
        <family val="1"/>
        <charset val="204"/>
      </rPr>
      <t xml:space="preserve">
</t>
    </r>
    <r>
      <rPr>
        <sz val="11"/>
        <rFont val="Sylfaen"/>
        <family val="1"/>
        <charset val="204"/>
      </rPr>
      <t>a) По закону или подзаконному акту льготы касаются всех 9 категорий - 1
b) По закону или подзаконному акту льготы касаются от 6 до 8 категорий -0.75
c) По закону или подзаконному акту льготы касаются от 4 до 5 категорий -0.5
d) По закону или подзаконному акту льготы касаются от 1 до 3 категорий - 0.25
e) В читальном зале льготы не применяются - 0</t>
    </r>
    <r>
      <rPr>
        <b/>
        <sz val="11"/>
        <rFont val="Sylfaen"/>
        <family val="1"/>
        <charset val="204"/>
      </rPr>
      <t xml:space="preserve">
</t>
    </r>
  </si>
  <si>
    <r>
      <t xml:space="preserve">Льготами, установленными законом или подзаконным актом, применяемыми при платных услугах, пользуются как свои граждане, так и граждане других государств: </t>
    </r>
    <r>
      <rPr>
        <sz val="11"/>
        <rFont val="Sylfaen"/>
        <family val="1"/>
        <charset val="204"/>
      </rPr>
      <t xml:space="preserve">a) В равной степени - 1
b) Граждане других государств с ограниченными возможностями; лица, имеющие студенческое удостоверение или имеющие ученую степень - 0.75
c) Лица, имеющие временное разрешение на работу или временный вид на жительство - 0.5
d) Граждане других стран не пользуются льготами - 0 </t>
    </r>
    <r>
      <rPr>
        <b/>
        <sz val="11"/>
        <rFont val="Sylfaen"/>
        <family val="1"/>
        <charset val="204"/>
      </rPr>
      <t xml:space="preserve">
</t>
    </r>
  </si>
  <si>
    <r>
      <t xml:space="preserve">В читальном зале архива можно пользоваться стационарными компьютерами: </t>
    </r>
    <r>
      <rPr>
        <sz val="11"/>
        <rFont val="Sylfaen"/>
        <family val="1"/>
        <charset val="204"/>
      </rPr>
      <t>a) Возможно - 1
b) Невозможно - 0</t>
    </r>
  </si>
  <si>
    <r>
      <t xml:space="preserve">В читальном зале архива можно пользоваться собственными электронными устройствами для обработки и хранения информации (компьютеры, планшеты, флэш-карты, внешние диски): </t>
    </r>
    <r>
      <rPr>
        <sz val="11"/>
        <rFont val="Sylfaen"/>
        <family val="1"/>
        <charset val="204"/>
      </rPr>
      <t>a) Возможно - 1
b) Невозможно - 0</t>
    </r>
  </si>
  <si>
    <r>
      <t xml:space="preserve">В читальном зале Архива есть доступ в интернет: </t>
    </r>
    <r>
      <rPr>
        <sz val="11"/>
        <rFont val="Sylfaen"/>
        <family val="1"/>
        <charset val="204"/>
      </rPr>
      <t>a) Есть доступ - 1
b) Нет доступа – 0</t>
    </r>
    <r>
      <rPr>
        <b/>
        <sz val="11"/>
        <rFont val="Sylfaen"/>
        <family val="1"/>
        <charset val="204"/>
      </rPr>
      <t xml:space="preserve">
</t>
    </r>
  </si>
  <si>
    <r>
      <t>В случае, если в Архиве хранится коллекция микрофильмов, Архив также предоставляет в читальном зале устройство для их просмотра</t>
    </r>
    <r>
      <rPr>
        <sz val="11"/>
        <rFont val="Sylfaen"/>
        <family val="1"/>
        <charset val="204"/>
      </rPr>
      <t xml:space="preserve">: a) Предоставляет – 1
b) В Архиве хранятся микрофильмы, но Архив не предоставляет устройства для их просмотра – 0
</t>
    </r>
  </si>
  <si>
    <r>
      <t xml:space="preserve">Условия работы с микрофильмами в читальном зале: </t>
    </r>
    <r>
      <rPr>
        <sz val="11"/>
        <rFont val="Sylfaen"/>
        <family val="1"/>
        <charset val="204"/>
      </rPr>
      <t>1) Архив предлагает возможность бесплатно сохранять дела, записанные на микрофильмы, в формате PDF;
2) Архив разрешает фотографировать дела, записанные на микрофильм, с экрана;
3) Архив разрешает за плату распечатывать дела, сохраненные на микрофильмах.</t>
    </r>
    <r>
      <rPr>
        <b/>
        <sz val="11"/>
        <rFont val="Sylfaen"/>
        <family val="1"/>
        <charset val="204"/>
      </rPr>
      <t xml:space="preserve"> 
</t>
    </r>
    <r>
      <rPr>
        <sz val="11"/>
        <rFont val="Sylfaen"/>
        <family val="1"/>
        <charset val="204"/>
      </rPr>
      <t>a) Архив предлагает все 3 услуги – 1
b) Архив предлагает 1 или 2 из перечисленных услуг (обязательно включая услугу № 1) – 0.75
c)  Архив предлагает услуги как № 2, так и № 3 – 0.5
d) Архив предлагает услугу только № 2 или только № 3 – 0.25
e) Архив не предлагает ни одной их вышеперечисленных услуг - 0</t>
    </r>
    <r>
      <rPr>
        <b/>
        <sz val="11"/>
        <rFont val="Sylfaen"/>
        <family val="1"/>
        <charset val="204"/>
      </rPr>
      <t xml:space="preserve">
</t>
    </r>
  </si>
  <si>
    <r>
      <t xml:space="preserve">В читальном зале Архива разрешено пользоваться собственными техническими устройствами для </t>
    </r>
    <r>
      <rPr>
        <sz val="11"/>
        <rFont val="Sylfaen"/>
        <family val="1"/>
        <charset val="204"/>
      </rPr>
      <t xml:space="preserve"> </t>
    </r>
    <r>
      <rPr>
        <b/>
        <sz val="11"/>
        <rFont val="Sylfaen"/>
        <family val="1"/>
        <charset val="204"/>
      </rPr>
      <t xml:space="preserve">копирования (мобильным телефоном, фотоаппаратом, портативным сканером): </t>
    </r>
    <r>
      <rPr>
        <sz val="11"/>
        <rFont val="Sylfaen"/>
        <family val="1"/>
        <charset val="204"/>
      </rPr>
      <t>a) Разрешено безвозмездно - 1
b) Разрешено, но требуется оплата – 0.25
c) Фотографирование документов собственными средствами запрещено – 0</t>
    </r>
    <r>
      <rPr>
        <b/>
        <sz val="11"/>
        <rFont val="Sylfaen"/>
        <family val="1"/>
        <charset val="204"/>
      </rPr>
      <t xml:space="preserve">
</t>
    </r>
  </si>
  <si>
    <r>
      <t xml:space="preserve">Время ожидания после заказа сканированных копий: </t>
    </r>
    <r>
      <rPr>
        <sz val="11"/>
        <rFont val="Sylfaen"/>
        <family val="1"/>
        <charset val="204"/>
      </rPr>
      <t xml:space="preserve">a) 0-24 часа - 1
b) 1-2 дня - 0.75
c) 3-5 дней - 0.5
d) 5 рабочих дней или больше – 0.25
</t>
    </r>
  </si>
  <si>
    <r>
      <t xml:space="preserve">Число сканированных страниц архивного документа, которое исследователь может заказать за 1 раз: </t>
    </r>
    <r>
      <rPr>
        <sz val="11"/>
        <rFont val="Sylfaen"/>
        <family val="1"/>
        <charset val="204"/>
      </rPr>
      <t>a) Без ограничений (по договоренности, в допустимых пределах) - 1
b) 51-100 страниц – 0.75
c) 21-50 страниц - 0.5
d) 1-20 страниц - 0.25</t>
    </r>
    <r>
      <rPr>
        <b/>
        <sz val="11"/>
        <rFont val="Sylfaen"/>
        <family val="1"/>
        <charset val="204"/>
      </rPr>
      <t xml:space="preserve">
</t>
    </r>
  </si>
  <si>
    <r>
      <t xml:space="preserve">В читальном зале архива в случае не выдачи дела, архивного документа при наличии повреждения: </t>
    </r>
    <r>
      <rPr>
        <sz val="11"/>
        <rFont val="Sylfaen"/>
        <family val="1"/>
        <charset val="204"/>
      </rPr>
      <t>a) Сотрудник архива предлагает исследователю отсканировать документ и ознакомиться с ним в электронной форме - 1
b) Сотрудник архива вписывает документ в список «документов для реставрации» и информирует исследователя о приблизительной дате восстановления\ реставрации документа – 0.75
c) Дополнительные разъяснения о состоянии повреждения, качестве и времени предположительной реставрации не делаются – 0</t>
    </r>
    <r>
      <rPr>
        <b/>
        <sz val="11"/>
        <rFont val="Sylfaen"/>
        <family val="1"/>
        <charset val="204"/>
      </rPr>
      <t xml:space="preserve">
</t>
    </r>
  </si>
  <si>
    <r>
      <t xml:space="preserve">В архиве есть список отдельных дел поврежденных фондов и исследователям заранее сообщается о невозможности их выдачи: </t>
    </r>
    <r>
      <rPr>
        <sz val="11"/>
        <rFont val="Sylfaen"/>
        <family val="1"/>
        <charset val="204"/>
      </rPr>
      <t>a) Есть список, который предоставляется исследователям – 1
b) Есть список, но исследователям его не предоставляют - 0.5
c) В архиве нет такого списка – 0</t>
    </r>
    <r>
      <rPr>
        <b/>
        <sz val="11"/>
        <rFont val="Sylfaen"/>
        <family val="1"/>
        <charset val="204"/>
      </rPr>
      <t xml:space="preserve">
</t>
    </r>
  </si>
  <si>
    <r>
      <t xml:space="preserve">Период времени, определенный подзаконным актом для реставрации поврежденных архивных документов или дел: </t>
    </r>
    <r>
      <rPr>
        <sz val="11"/>
        <rFont val="Sylfaen"/>
        <family val="1"/>
        <charset val="204"/>
      </rPr>
      <t>a) 1 год или меньше - 1
b) Больше 1 года - 0.5
c) Не определен – 0</t>
    </r>
    <r>
      <rPr>
        <b/>
        <sz val="11"/>
        <rFont val="Sylfaen"/>
        <family val="1"/>
        <charset val="204"/>
      </rPr>
      <t xml:space="preserve">
</t>
    </r>
  </si>
  <si>
    <r>
      <t xml:space="preserve">При отсутствии физической возможности посещения Архива, лицо может нанять исследователя и заказать исследование: </t>
    </r>
    <r>
      <rPr>
        <sz val="11"/>
        <rFont val="Sylfaen"/>
        <family val="1"/>
        <charset val="204"/>
      </rPr>
      <t>a) В архиве есть свои исследователи или же архив может предоставить контакты частных исследователей - 1 
b) Архив не предоставляет такую услугу – 0</t>
    </r>
    <r>
      <rPr>
        <b/>
        <sz val="11"/>
        <rFont val="Sylfaen"/>
        <family val="1"/>
        <charset val="204"/>
      </rPr>
      <t xml:space="preserve">
</t>
    </r>
  </si>
  <si>
    <r>
      <t xml:space="preserve">В случае положительного ответа на заданный выше (№ 3.35) вопрос: </t>
    </r>
    <r>
      <rPr>
        <sz val="11"/>
        <rFont val="Sylfaen"/>
        <family val="1"/>
        <charset val="204"/>
      </rPr>
      <t>a) Заинтересованное лицо может выбрать исследователя по своему усмотрению и направить его в Архив – 1
b) Для исполнения подобной работы Архив допускает только исследователей, выбранных по своему усмотрению – 0.25</t>
    </r>
    <r>
      <rPr>
        <b/>
        <sz val="11"/>
        <rFont val="Sylfaen"/>
        <family val="1"/>
        <charset val="204"/>
      </rPr>
      <t xml:space="preserve">
</t>
    </r>
  </si>
  <si>
    <r>
      <t xml:space="preserve">Права и условия публикации: </t>
    </r>
    <r>
      <rPr>
        <sz val="11"/>
        <rFont val="Sylfaen"/>
        <family val="1"/>
        <charset val="204"/>
      </rPr>
      <t>a) Публикация архивных документов свободна и ответственность за применения архивного материала несет сам автор - 1
b) Публикация архивных документов должна быть согласована с архивом – 0.25</t>
    </r>
    <r>
      <rPr>
        <b/>
        <sz val="11"/>
        <rFont val="Sylfaen"/>
        <family val="1"/>
        <charset val="204"/>
      </rPr>
      <t xml:space="preserve">
</t>
    </r>
  </si>
  <si>
    <t>В соответствии с ч. 3 ст. 25 ФЗ "Об архивном деле" доступ к архивным документам,  содержащим сведения о личной и семейной тайне гражданина, его частной жизни, а также сведения, создающие угрозу для его безопасности, до истечения 75 лет со дня их создания возможен только с письменного разрешения гражданина, а после его смерти с письменного разрешения наследников данного гражданина. После истечения 75-летнего срока архивные документы должны выдаваться без этих ограничений.</t>
  </si>
  <si>
    <t xml:space="preserve">Исследователи подписывают документы при ознакомлении с конкретными архивными документами и делами, а не в целом об ознакомлении с нормами этики и архивного законодательства. </t>
  </si>
  <si>
    <r>
      <rPr>
        <sz val="11"/>
        <rFont val="Calibri"/>
        <family val="2"/>
        <charset val="204"/>
        <scheme val="minor"/>
      </rPr>
      <t xml:space="preserve">На сайте Федеральной службы безопасности РФ есть вкладка "Центральный архив ФСБ России", но она неинформативная - </t>
    </r>
    <r>
      <rPr>
        <u/>
        <sz val="11"/>
        <color rgb="FF0563C1"/>
        <rFont val="Calibri"/>
        <family val="2"/>
        <scheme val="minor"/>
      </rPr>
      <t>http://www.fsb.ru/fsb/supplement/archive.htm</t>
    </r>
  </si>
  <si>
    <t>Открытого, общедоступного научно-справочного аппарата, в том числе описей рассекреченных дел и документов, не существует. 
Отдельного научно-справочного аппарата к несекретной части архивных документов органов безопасности не существует.
Доступ к научно-справочному аппарату Центрального архива ФСБ России, а равно к архиву любого территориального органа безопасности, возможен только при наличии у исследователя официально оформленного допуска к сведениям, составляющим государственную тайну</t>
  </si>
  <si>
    <t>Исследователи указывают, что в читальном зале копии архивных документов исследователям не предоставляют</t>
  </si>
  <si>
    <t>Оценка открытости государственных архивов</t>
  </si>
  <si>
    <t>Оценщик: Юрист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</si>
</sst>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b/>
      <sz val="11"/>
      <color theme="1"/>
      <name val="Sylfaen"/>
      <family val="1"/>
      <charset val="204"/>
    </font>
    <font>
      <sz val="11"/>
      <color theme="1"/>
      <name val="Sylfaen"/>
      <family val="1"/>
      <charset val="204"/>
    </font>
    <font>
      <sz val="11"/>
      <color rgb="FF333333"/>
      <name val="Sylfaen"/>
      <family val="1"/>
      <charset val="204"/>
    </font>
    <font>
      <sz val="11"/>
      <color rgb="FF000000"/>
      <name val="Sylfaen"/>
      <family val="1"/>
      <charset val="204"/>
    </font>
    <font>
      <u/>
      <sz val="11"/>
      <color theme="10"/>
      <name val="Calibri"/>
      <family val="2"/>
      <scheme val="minor"/>
    </font>
    <font>
      <b/>
      <sz val="11"/>
      <color theme="1"/>
      <name val="Calibri"/>
      <family val="2"/>
      <scheme val="minor"/>
    </font>
    <font>
      <sz val="11"/>
      <color theme="0"/>
      <name val="Calibri"/>
      <family val="2"/>
      <scheme val="minor"/>
    </font>
    <font>
      <sz val="11"/>
      <color theme="0"/>
      <name val="Sylfaen"/>
      <family val="1"/>
      <charset val="204"/>
    </font>
    <font>
      <b/>
      <sz val="11"/>
      <color rgb="FF000000"/>
      <name val="Sylfaen"/>
      <family val="1"/>
      <charset val="204"/>
    </font>
    <font>
      <sz val="11"/>
      <color theme="1"/>
      <name val="Calibri"/>
      <family val="2"/>
      <charset val="204"/>
      <scheme val="minor"/>
    </font>
    <font>
      <sz val="11"/>
      <color rgb="FFFF0000"/>
      <name val="Calibri"/>
      <family val="2"/>
      <scheme val="minor"/>
    </font>
    <font>
      <b/>
      <sz val="11"/>
      <color theme="1"/>
      <name val="Calibri"/>
      <family val="2"/>
      <charset val="204"/>
      <scheme val="minor"/>
    </font>
    <font>
      <b/>
      <sz val="11"/>
      <color rgb="FF212121"/>
      <name val="Sylfaen"/>
      <family val="1"/>
      <charset val="204"/>
    </font>
    <font>
      <b/>
      <sz val="14"/>
      <color theme="1"/>
      <name val="Sylfaen"/>
      <family val="1"/>
      <charset val="204"/>
    </font>
    <font>
      <sz val="14"/>
      <color theme="1"/>
      <name val="Sylfaen"/>
      <family val="1"/>
      <charset val="204"/>
    </font>
    <font>
      <u/>
      <sz val="11"/>
      <color rgb="FF0563C1"/>
      <name val="Calibri"/>
      <family val="2"/>
      <scheme val="minor"/>
    </font>
    <font>
      <b/>
      <sz val="11"/>
      <name val="Sylfaen"/>
      <family val="1"/>
      <charset val="204"/>
    </font>
    <font>
      <sz val="11"/>
      <name val="Sylfaen"/>
      <family val="1"/>
      <charset val="204"/>
    </font>
    <font>
      <sz val="11"/>
      <name val="Calibri"/>
      <family val="2"/>
      <scheme val="minor"/>
    </font>
    <font>
      <b/>
      <sz val="11"/>
      <name val="Calibri"/>
      <family val="2"/>
      <scheme val="minor"/>
    </font>
    <font>
      <b/>
      <sz val="11"/>
      <name val="Calibri"/>
      <family val="2"/>
      <charset val="204"/>
      <scheme val="minor"/>
    </font>
    <font>
      <sz val="11"/>
      <name val="Calibri"/>
      <family val="2"/>
      <charset val="204"/>
      <scheme val="minor"/>
    </font>
    <font>
      <u/>
      <sz val="11"/>
      <color rgb="FF0563C1"/>
      <name val="Calibri"/>
      <family val="2"/>
      <charset val="204"/>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rgb="FFFF0000"/>
      </left>
      <right style="medium">
        <color rgb="FFFF0000"/>
      </right>
      <top style="medium">
        <color rgb="FFFF0000"/>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108">
    <xf numFmtId="0" fontId="0" fillId="0" borderId="0" xfId="0"/>
    <xf numFmtId="0" fontId="0" fillId="0" borderId="0" xfId="0" applyAlignment="1">
      <alignment wrapText="1"/>
    </xf>
    <xf numFmtId="0" fontId="0" fillId="0" borderId="0" xfId="0"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0" fillId="0" borderId="0" xfId="0" applyBorder="1" applyAlignment="1">
      <alignment wrapText="1"/>
    </xf>
    <xf numFmtId="0" fontId="3" fillId="0" borderId="1" xfId="0" applyFont="1" applyBorder="1" applyAlignment="1">
      <alignment horizontal="center" vertical="center" wrapText="1"/>
    </xf>
    <xf numFmtId="0" fontId="5" fillId="0" borderId="1" xfId="1" applyBorder="1" applyAlignment="1">
      <alignment horizontal="left" vertical="center" wrapText="1"/>
    </xf>
    <xf numFmtId="0" fontId="0" fillId="0" borderId="0" xfId="0" applyBorder="1"/>
    <xf numFmtId="0" fontId="2" fillId="0" borderId="1" xfId="0" applyFont="1" applyBorder="1" applyAlignment="1">
      <alignment vertical="center" wrapText="1"/>
    </xf>
    <xf numFmtId="0" fontId="0" fillId="2" borderId="0" xfId="0" applyFill="1"/>
    <xf numFmtId="0" fontId="0" fillId="2" borderId="0" xfId="0" applyFill="1" applyAlignment="1">
      <alignment horizontal="center" vertical="center"/>
    </xf>
    <xf numFmtId="0" fontId="0" fillId="2" borderId="0" xfId="0" applyFill="1" applyAlignment="1">
      <alignment wrapText="1"/>
    </xf>
    <xf numFmtId="0" fontId="7" fillId="2" borderId="0" xfId="0" applyFont="1" applyFill="1"/>
    <xf numFmtId="0" fontId="6" fillId="2" borderId="0" xfId="0" applyFont="1" applyFill="1" applyAlignment="1">
      <alignment horizontal="center" vertical="center"/>
    </xf>
    <xf numFmtId="0" fontId="6" fillId="0" borderId="0" xfId="0" applyFont="1" applyAlignment="1">
      <alignment horizontal="center" vertical="center"/>
    </xf>
    <xf numFmtId="0" fontId="6" fillId="0" borderId="3" xfId="0" applyFont="1" applyBorder="1" applyAlignment="1">
      <alignment horizontal="center" vertical="center"/>
    </xf>
    <xf numFmtId="10" fontId="6" fillId="0" borderId="4" xfId="0" applyNumberFormat="1" applyFont="1" applyBorder="1" applyAlignment="1">
      <alignment horizontal="center" vertical="center"/>
    </xf>
    <xf numFmtId="0" fontId="4" fillId="0" borderId="1" xfId="0" applyFont="1" applyBorder="1" applyAlignment="1">
      <alignment horizontal="center" vertical="center" wrapText="1"/>
    </xf>
    <xf numFmtId="0" fontId="0" fillId="0" borderId="0" xfId="0" applyAlignment="1">
      <alignment horizontal="left" wrapText="1"/>
    </xf>
    <xf numFmtId="0" fontId="2" fillId="0" borderId="1" xfId="0" applyFont="1" applyBorder="1" applyAlignment="1">
      <alignment horizontal="center" vertical="center"/>
    </xf>
    <xf numFmtId="0" fontId="1" fillId="0" borderId="2" xfId="0" applyFont="1" applyBorder="1" applyAlignment="1">
      <alignment wrapText="1"/>
    </xf>
    <xf numFmtId="0" fontId="0" fillId="0" borderId="0" xfId="0" applyFill="1"/>
    <xf numFmtId="0" fontId="8" fillId="0" borderId="0" xfId="0" applyFont="1" applyFill="1" applyBorder="1" applyAlignment="1">
      <alignment horizontal="center" vertical="center" wrapText="1"/>
    </xf>
    <xf numFmtId="0" fontId="7" fillId="0" borderId="0" xfId="0" applyFont="1" applyFill="1" applyAlignment="1">
      <alignment horizontal="center" vertical="center"/>
    </xf>
    <xf numFmtId="0" fontId="7" fillId="0" borderId="0" xfId="0" applyFont="1" applyFill="1"/>
    <xf numFmtId="0" fontId="7" fillId="0" borderId="0" xfId="0" applyFont="1" applyFill="1" applyAlignment="1">
      <alignment horizontal="right"/>
    </xf>
    <xf numFmtId="0" fontId="7" fillId="0" borderId="0" xfId="0" applyFont="1" applyFill="1" applyAlignment="1">
      <alignment vertical="center"/>
    </xf>
    <xf numFmtId="0" fontId="7" fillId="0" borderId="0" xfId="0" applyFont="1" applyFill="1" applyAlignment="1"/>
    <xf numFmtId="0" fontId="0" fillId="0" borderId="0" xfId="0" applyBorder="1" applyAlignment="1">
      <alignment horizontal="center" vertical="center"/>
    </xf>
    <xf numFmtId="0" fontId="6" fillId="0" borderId="1" xfId="0" applyFont="1" applyBorder="1" applyAlignment="1">
      <alignment horizontal="center" vertical="center"/>
    </xf>
    <xf numFmtId="10" fontId="6" fillId="0" borderId="1" xfId="0" applyNumberFormat="1" applyFont="1" applyBorder="1" applyAlignment="1">
      <alignment horizontal="center" vertical="center"/>
    </xf>
    <xf numFmtId="0" fontId="11" fillId="0" borderId="0" xfId="0" applyFont="1" applyFill="1"/>
    <xf numFmtId="0" fontId="12"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vertical="center" wrapText="1"/>
    </xf>
    <xf numFmtId="49" fontId="2"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wrapText="1"/>
    </xf>
    <xf numFmtId="0" fontId="7" fillId="0" borderId="0" xfId="0" applyFont="1"/>
    <xf numFmtId="0" fontId="1" fillId="0" borderId="5" xfId="0" applyFont="1" applyBorder="1" applyAlignment="1">
      <alignment horizontal="center" vertical="center" wrapText="1"/>
    </xf>
    <xf numFmtId="0" fontId="1" fillId="0" borderId="5" xfId="0" applyFont="1" applyBorder="1" applyAlignment="1">
      <alignment horizontal="center" vertical="center"/>
    </xf>
    <xf numFmtId="0" fontId="1" fillId="0" borderId="1" xfId="0" applyFont="1" applyBorder="1" applyAlignment="1">
      <alignment horizontal="center" vertical="center" wrapText="1"/>
    </xf>
    <xf numFmtId="0" fontId="1" fillId="0" borderId="5" xfId="0" applyFont="1" applyBorder="1" applyAlignment="1">
      <alignment vertical="center" wrapText="1"/>
    </xf>
    <xf numFmtId="0" fontId="4" fillId="0" borderId="1" xfId="0" applyFont="1" applyBorder="1" applyAlignment="1">
      <alignment vertical="center" wrapText="1"/>
    </xf>
    <xf numFmtId="0" fontId="3" fillId="0" borderId="1" xfId="0" applyFont="1" applyBorder="1" applyAlignment="1">
      <alignment vertical="center" wrapText="1"/>
    </xf>
    <xf numFmtId="0" fontId="1" fillId="0" borderId="2" xfId="0" applyFont="1" applyBorder="1" applyAlignment="1">
      <alignment horizontal="left" vertical="center" wrapText="1"/>
    </xf>
    <xf numFmtId="0" fontId="1" fillId="0" borderId="2" xfId="0" applyFont="1" applyBorder="1" applyAlignment="1">
      <alignment vertical="center" wrapText="1"/>
    </xf>
    <xf numFmtId="0" fontId="0" fillId="0" borderId="6" xfId="0"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8" xfId="0" applyFont="1" applyBorder="1" applyAlignment="1">
      <alignment horizontal="center" vertical="center"/>
    </xf>
    <xf numFmtId="0" fontId="0" fillId="0" borderId="10" xfId="0"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0" fillId="0" borderId="1" xfId="0" applyBorder="1" applyAlignment="1">
      <alignment vertical="center" wrapText="1"/>
    </xf>
    <xf numFmtId="0" fontId="13" fillId="0" borderId="2" xfId="0" applyFont="1" applyBorder="1" applyAlignment="1">
      <alignment vertical="center" wrapText="1"/>
    </xf>
    <xf numFmtId="0" fontId="9" fillId="0" borderId="2" xfId="0" applyFont="1" applyBorder="1" applyAlignment="1">
      <alignmen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xf>
    <xf numFmtId="10" fontId="14" fillId="0" borderId="1" xfId="0" applyNumberFormat="1" applyFont="1" applyBorder="1" applyAlignment="1">
      <alignment horizontal="center" vertical="center"/>
    </xf>
    <xf numFmtId="0" fontId="15" fillId="0" borderId="0" xfId="0" applyFont="1" applyAlignment="1">
      <alignment vertical="center" wrapText="1"/>
    </xf>
    <xf numFmtId="0" fontId="0" fillId="0" borderId="0" xfId="0" applyAlignment="1">
      <alignment wrapText="1"/>
    </xf>
    <xf numFmtId="0" fontId="10" fillId="0" borderId="8" xfId="0" applyFont="1" applyFill="1" applyBorder="1" applyAlignment="1">
      <alignment horizontal="center" vertical="center"/>
    </xf>
    <xf numFmtId="0" fontId="0" fillId="0" borderId="8" xfId="0" applyFill="1" applyBorder="1" applyAlignment="1">
      <alignment horizontal="center" vertical="center"/>
    </xf>
    <xf numFmtId="0" fontId="2" fillId="0" borderId="7" xfId="0" applyFont="1" applyFill="1" applyBorder="1" applyAlignment="1">
      <alignment horizontal="center" vertical="center" wrapText="1"/>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11" fillId="0" borderId="0" xfId="0" applyFont="1"/>
    <xf numFmtId="0" fontId="17" fillId="0" borderId="2" xfId="0" applyFont="1" applyBorder="1" applyAlignment="1">
      <alignment wrapText="1"/>
    </xf>
    <xf numFmtId="0" fontId="18" fillId="0" borderId="8" xfId="0" applyFont="1" applyBorder="1" applyAlignment="1">
      <alignment horizontal="center" vertical="center" wrapText="1"/>
    </xf>
    <xf numFmtId="0" fontId="18" fillId="0" borderId="1" xfId="0" applyFont="1" applyBorder="1" applyAlignment="1">
      <alignment horizontal="center" vertical="center" wrapText="1"/>
    </xf>
    <xf numFmtId="0" fontId="19" fillId="0" borderId="8" xfId="0" applyFont="1" applyBorder="1" applyAlignment="1">
      <alignment horizontal="center" vertical="center"/>
    </xf>
    <xf numFmtId="0" fontId="19" fillId="0" borderId="6" xfId="0" applyFont="1" applyBorder="1" applyAlignment="1">
      <alignment horizontal="center" vertical="center"/>
    </xf>
    <xf numFmtId="0" fontId="18" fillId="0" borderId="1" xfId="0" applyFont="1" applyBorder="1" applyAlignment="1">
      <alignment horizontal="left" vertical="center" wrapText="1"/>
    </xf>
    <xf numFmtId="0" fontId="19" fillId="0" borderId="0" xfId="0" applyFont="1"/>
    <xf numFmtId="0" fontId="19" fillId="0" borderId="0" xfId="0" applyFont="1" applyAlignment="1">
      <alignment horizontal="center" vertical="center"/>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17" fillId="0" borderId="5" xfId="0" applyFont="1" applyBorder="1" applyAlignment="1">
      <alignment horizontal="center" vertical="center" wrapText="1"/>
    </xf>
    <xf numFmtId="0" fontId="17" fillId="0" borderId="1" xfId="0" applyFont="1" applyBorder="1" applyAlignment="1">
      <alignment vertical="center" wrapText="1"/>
    </xf>
    <xf numFmtId="0" fontId="18" fillId="0" borderId="1" xfId="0" applyFont="1" applyBorder="1" applyAlignment="1">
      <alignment horizontal="center" vertical="center"/>
    </xf>
    <xf numFmtId="0" fontId="18" fillId="0" borderId="7" xfId="0" applyFont="1" applyBorder="1" applyAlignment="1">
      <alignment horizontal="center" vertical="center" wrapText="1"/>
    </xf>
    <xf numFmtId="49" fontId="18" fillId="0" borderId="1" xfId="0" applyNumberFormat="1" applyFont="1" applyBorder="1" applyAlignment="1">
      <alignment horizontal="center" vertical="center" wrapText="1"/>
    </xf>
    <xf numFmtId="0" fontId="17" fillId="0" borderId="2" xfId="0" applyFont="1" applyBorder="1" applyAlignment="1">
      <alignment horizontal="left" vertical="center" wrapText="1" indent="1"/>
    </xf>
    <xf numFmtId="0" fontId="18" fillId="0" borderId="9" xfId="0" applyFont="1" applyBorder="1" applyAlignment="1">
      <alignment horizontal="center" vertical="center" wrapText="1"/>
    </xf>
    <xf numFmtId="0" fontId="19" fillId="0" borderId="0" xfId="0" applyFont="1" applyAlignment="1">
      <alignment wrapText="1"/>
    </xf>
    <xf numFmtId="0" fontId="19" fillId="0" borderId="0" xfId="0" applyFont="1" applyBorder="1" applyAlignment="1">
      <alignment wrapText="1"/>
    </xf>
    <xf numFmtId="0" fontId="21" fillId="0" borderId="1" xfId="0" applyFont="1" applyBorder="1" applyAlignment="1">
      <alignment horizontal="center" vertical="center"/>
    </xf>
    <xf numFmtId="0" fontId="20" fillId="0" borderId="1" xfId="0" applyFont="1" applyBorder="1" applyAlignment="1">
      <alignment horizontal="center" vertical="center"/>
    </xf>
    <xf numFmtId="10" fontId="20" fillId="0" borderId="1" xfId="0" applyNumberFormat="1" applyFont="1" applyBorder="1" applyAlignment="1">
      <alignment horizontal="center" vertical="center"/>
    </xf>
    <xf numFmtId="0" fontId="2" fillId="0" borderId="8" xfId="0" applyFont="1" applyFill="1" applyBorder="1" applyAlignment="1">
      <alignment horizontal="center" vertical="center" wrapText="1"/>
    </xf>
    <xf numFmtId="0" fontId="0" fillId="0" borderId="9" xfId="0" applyFill="1" applyBorder="1" applyAlignment="1">
      <alignment horizontal="center" vertical="center"/>
    </xf>
    <xf numFmtId="0" fontId="18" fillId="0" borderId="8" xfId="0" applyFont="1" applyFill="1" applyBorder="1" applyAlignment="1">
      <alignment horizontal="center" vertical="center" wrapText="1"/>
    </xf>
    <xf numFmtId="0" fontId="4" fillId="0" borderId="1" xfId="0" applyFont="1" applyBorder="1" applyAlignment="1">
      <alignment horizontal="left" vertical="center" wrapText="1"/>
    </xf>
    <xf numFmtId="0" fontId="23" fillId="0" borderId="1" xfId="0" applyFont="1" applyBorder="1" applyAlignment="1">
      <alignment horizontal="left" vertical="center" wrapText="1"/>
    </xf>
    <xf numFmtId="0" fontId="17" fillId="0" borderId="2" xfId="0" applyFont="1" applyBorder="1" applyAlignment="1">
      <alignment horizontal="left" vertical="center" wrapText="1"/>
    </xf>
    <xf numFmtId="0" fontId="17" fillId="0" borderId="2" xfId="0" applyFont="1" applyBorder="1" applyAlignment="1">
      <alignment vertical="center" wrapText="1"/>
    </xf>
    <xf numFmtId="0" fontId="18" fillId="0" borderId="2" xfId="0" applyFont="1" applyBorder="1" applyAlignment="1">
      <alignment vertical="center" wrapText="1"/>
    </xf>
    <xf numFmtId="0" fontId="1" fillId="0" borderId="1" xfId="0" applyFont="1" applyBorder="1" applyAlignment="1">
      <alignment horizontal="left" vertical="center" wrapText="1"/>
    </xf>
    <xf numFmtId="0" fontId="1" fillId="0" borderId="1" xfId="0" applyFont="1" applyBorder="1" applyAlignment="1">
      <alignment horizontal="left" wrapText="1"/>
    </xf>
    <xf numFmtId="0" fontId="14" fillId="0" borderId="0" xfId="0" applyFont="1" applyAlignment="1">
      <alignment wrapText="1"/>
    </xf>
    <xf numFmtId="0" fontId="0" fillId="0" borderId="0" xfId="0" applyAlignment="1">
      <alignment wrapText="1"/>
    </xf>
    <xf numFmtId="0" fontId="15" fillId="0" borderId="0" xfId="0" applyFont="1" applyAlignment="1">
      <alignment vertical="center" wrapText="1"/>
    </xf>
    <xf numFmtId="0" fontId="17" fillId="0" borderId="1" xfId="0" applyFont="1" applyBorder="1" applyAlignment="1">
      <alignment horizontal="left" vertical="center" wrapText="1"/>
    </xf>
    <xf numFmtId="0" fontId="17" fillId="0" borderId="1" xfId="0" applyFont="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6"/>
  <sheetViews>
    <sheetView workbookViewId="0">
      <selection activeCell="D5" sqref="D2:H5"/>
    </sheetView>
  </sheetViews>
  <sheetFormatPr defaultColWidth="8.85546875" defaultRowHeight="15" x14ac:dyDescent="0.25"/>
  <cols>
    <col min="1" max="2" width="9.140625" style="10"/>
    <col min="3" max="3" width="11.42578125" style="2" customWidth="1"/>
    <col min="4" max="4" width="18.140625" style="2" customWidth="1"/>
    <col min="5" max="5" width="59.42578125" style="1" customWidth="1"/>
    <col min="6" max="6" width="14.42578125" style="15" customWidth="1"/>
    <col min="7" max="7" width="12.85546875" style="2" customWidth="1"/>
    <col min="8" max="8" width="45.42578125" style="64" customWidth="1"/>
    <col min="9" max="9" width="9.140625" style="10"/>
    <col min="10" max="21" width="9.140625" style="25"/>
    <col min="22" max="23" width="9.140625" style="13"/>
  </cols>
  <sheetData>
    <row r="1" spans="3:17" x14ac:dyDescent="0.25">
      <c r="C1" s="11"/>
      <c r="D1" s="11"/>
      <c r="E1" s="12"/>
      <c r="F1" s="14"/>
      <c r="G1" s="11"/>
      <c r="H1" s="12"/>
    </row>
    <row r="2" spans="3:17" ht="15" customHeight="1" x14ac:dyDescent="0.35">
      <c r="C2" s="11"/>
      <c r="D2" s="103" t="s">
        <v>195</v>
      </c>
      <c r="E2" s="104"/>
      <c r="F2" s="104"/>
      <c r="G2" s="104"/>
      <c r="H2" s="104"/>
    </row>
    <row r="3" spans="3:17" ht="20.25" customHeight="1" x14ac:dyDescent="0.25">
      <c r="C3" s="11"/>
      <c r="D3" s="105" t="s">
        <v>141</v>
      </c>
      <c r="E3" s="104"/>
      <c r="F3" s="14"/>
      <c r="G3" s="11"/>
      <c r="H3" s="12"/>
    </row>
    <row r="4" spans="3:17" ht="15" customHeight="1" x14ac:dyDescent="0.25">
      <c r="C4" s="11"/>
      <c r="D4" s="105" t="s">
        <v>142</v>
      </c>
      <c r="E4" s="104"/>
      <c r="F4" s="14"/>
      <c r="G4" s="11"/>
      <c r="H4" s="12"/>
    </row>
    <row r="5" spans="3:17" ht="15" customHeight="1" x14ac:dyDescent="0.25">
      <c r="C5" s="11"/>
      <c r="D5" s="105" t="s">
        <v>196</v>
      </c>
      <c r="E5" s="104"/>
      <c r="F5" s="104"/>
      <c r="G5" s="104"/>
      <c r="H5" s="104"/>
    </row>
    <row r="6" spans="3:17" x14ac:dyDescent="0.25">
      <c r="C6" s="11"/>
      <c r="D6" s="11"/>
      <c r="E6" s="12"/>
      <c r="F6" s="14"/>
      <c r="G6" s="11"/>
      <c r="H6" s="12"/>
    </row>
    <row r="7" spans="3:17" ht="45.75" thickBot="1" x14ac:dyDescent="0.3">
      <c r="C7" s="40" t="s">
        <v>0</v>
      </c>
      <c r="D7" s="40" t="s">
        <v>48</v>
      </c>
      <c r="E7" s="41" t="s">
        <v>49</v>
      </c>
      <c r="F7" s="40" t="s">
        <v>52</v>
      </c>
      <c r="G7" s="43" t="s">
        <v>50</v>
      </c>
      <c r="H7" s="43" t="s">
        <v>51</v>
      </c>
      <c r="J7" s="23" t="s">
        <v>40</v>
      </c>
      <c r="K7" s="24" t="s">
        <v>41</v>
      </c>
      <c r="L7" s="24" t="s">
        <v>42</v>
      </c>
      <c r="M7" s="24" t="s">
        <v>43</v>
      </c>
      <c r="N7" s="25">
        <v>1</v>
      </c>
      <c r="O7" s="25">
        <v>0</v>
      </c>
    </row>
    <row r="8" spans="3:17" ht="105" x14ac:dyDescent="0.25">
      <c r="C8" s="3" t="s">
        <v>1</v>
      </c>
      <c r="D8" s="3">
        <v>4</v>
      </c>
      <c r="E8" s="47" t="s">
        <v>56</v>
      </c>
      <c r="F8" s="49" t="s">
        <v>40</v>
      </c>
      <c r="G8" s="48">
        <f>IF(F8=J7,J8*D8)+IF(F8=K7,K8*D8)</f>
        <v>4</v>
      </c>
      <c r="H8" s="9" t="s">
        <v>111</v>
      </c>
      <c r="J8" s="27">
        <v>1</v>
      </c>
      <c r="K8" s="27">
        <v>0.25</v>
      </c>
      <c r="L8" s="28"/>
      <c r="M8" s="28"/>
      <c r="N8" s="25">
        <f>IF(F8=J7,N7)+IF(F8=K7,N7)+IF(F8=L7,N7)+IF(F8=M7,N7)+IF(F8=O7,O7)</f>
        <v>1</v>
      </c>
      <c r="Q8" s="25">
        <f>D8*N8</f>
        <v>4</v>
      </c>
    </row>
    <row r="9" spans="3:17" ht="180" x14ac:dyDescent="0.25">
      <c r="C9" s="3" t="s">
        <v>2</v>
      </c>
      <c r="D9" s="3">
        <v>4</v>
      </c>
      <c r="E9" s="47" t="s">
        <v>57</v>
      </c>
      <c r="F9" s="50" t="s">
        <v>41</v>
      </c>
      <c r="G9" s="48">
        <f>IF(F9=J7,J9*D9)+IF(F9=K7,K9*D9)+IF(F9=L7,L9*D9)+IF(F9=M7,M9*D9)</f>
        <v>2</v>
      </c>
      <c r="H9" s="44"/>
      <c r="J9" s="28">
        <v>1</v>
      </c>
      <c r="K9" s="28">
        <v>0.5</v>
      </c>
      <c r="L9" s="28">
        <v>0.25</v>
      </c>
      <c r="M9" s="28">
        <v>0</v>
      </c>
      <c r="N9" s="25">
        <f>IF(F9=J7,N7)+IF(F9=K7,N7)+IF(F9=L7,N7)+IF(F9=M7,N7)+IF(F9=O7,O7)</f>
        <v>1</v>
      </c>
      <c r="Q9" s="25">
        <f>D9*N9</f>
        <v>4</v>
      </c>
    </row>
    <row r="10" spans="3:17" ht="225" x14ac:dyDescent="0.25">
      <c r="C10" s="20" t="s">
        <v>3</v>
      </c>
      <c r="D10" s="3">
        <v>4</v>
      </c>
      <c r="E10" s="47" t="s">
        <v>58</v>
      </c>
      <c r="F10" s="53" t="s">
        <v>40</v>
      </c>
      <c r="G10" s="48">
        <f>IF(F10=J7,J10*D10)+IF(F10=K7,K10*D10)+IF(F10=L7,L10*D10)+IF(F10=M7,M10*D10)</f>
        <v>4</v>
      </c>
      <c r="H10" s="9" t="s">
        <v>112</v>
      </c>
      <c r="J10" s="25">
        <v>1</v>
      </c>
      <c r="K10" s="25">
        <v>0.75</v>
      </c>
      <c r="L10" s="25">
        <v>0.5</v>
      </c>
      <c r="M10" s="25">
        <v>0</v>
      </c>
      <c r="N10" s="25">
        <f>IF(F10=J7,N7)+IF(F10=K7,N7)+IF(F10=L7,N7)+IF(F10=M7,N7)+IF(F10=O7,O7)</f>
        <v>1</v>
      </c>
      <c r="Q10" s="25">
        <f t="shared" ref="Q10:Q30" si="0">D10*N10</f>
        <v>4</v>
      </c>
    </row>
    <row r="11" spans="3:17" ht="180" x14ac:dyDescent="0.25">
      <c r="C11" s="3" t="s">
        <v>4</v>
      </c>
      <c r="D11" s="3">
        <v>4</v>
      </c>
      <c r="E11" s="58" t="s">
        <v>59</v>
      </c>
      <c r="F11" s="53" t="s">
        <v>40</v>
      </c>
      <c r="G11" s="48">
        <f>IF(F11=J7,J11*D11)+IF(F11=K7,K11*D11)+IF(F11=L7,L11*D11)</f>
        <v>4</v>
      </c>
      <c r="H11" s="9"/>
      <c r="J11" s="25">
        <v>1</v>
      </c>
      <c r="K11" s="25">
        <v>0.25</v>
      </c>
      <c r="L11" s="25">
        <v>0</v>
      </c>
      <c r="N11" s="25">
        <f>IF(F11=J7,N7)+IF(F11=K7,N7)+IF(F11=L7,N7)+IF(F11=M7,N7)+IF(F11=O7,O7)</f>
        <v>1</v>
      </c>
      <c r="Q11" s="25">
        <f t="shared" si="0"/>
        <v>4</v>
      </c>
    </row>
    <row r="12" spans="3:17" ht="90" x14ac:dyDescent="0.25">
      <c r="C12" s="3" t="s">
        <v>5</v>
      </c>
      <c r="D12" s="3">
        <v>3</v>
      </c>
      <c r="E12" s="47" t="s">
        <v>60</v>
      </c>
      <c r="F12" s="53" t="s">
        <v>40</v>
      </c>
      <c r="G12" s="48">
        <f>IF(F12=J7,J12*D12)+IF(F12=K7,K12*D12)+IF(F12=L7,L12*D12)</f>
        <v>3</v>
      </c>
      <c r="H12" s="9" t="s">
        <v>113</v>
      </c>
      <c r="J12" s="25">
        <v>1</v>
      </c>
      <c r="K12" s="25">
        <v>0.75</v>
      </c>
      <c r="L12" s="25">
        <v>0</v>
      </c>
      <c r="N12" s="25">
        <f>IF(F12=J7,N7)+IF(F12=K7,N7)+IF(F12=L7,N7)+IF(F12=M7,N7)+IF(F12=O7,O7)</f>
        <v>1</v>
      </c>
      <c r="Q12" s="25">
        <f t="shared" si="0"/>
        <v>3</v>
      </c>
    </row>
    <row r="13" spans="3:17" ht="105" x14ac:dyDescent="0.25">
      <c r="C13" s="3" t="s">
        <v>6</v>
      </c>
      <c r="D13" s="3">
        <v>3</v>
      </c>
      <c r="E13" s="47" t="s">
        <v>61</v>
      </c>
      <c r="F13" s="55" t="s">
        <v>40</v>
      </c>
      <c r="G13" s="48">
        <f>IF(F13=J7,J13*D13)+IF(F13=K7,K13*D13)+IF(F13=L7,L13*D13)</f>
        <v>3</v>
      </c>
      <c r="H13" s="9"/>
      <c r="J13" s="25">
        <v>1</v>
      </c>
      <c r="K13" s="25">
        <v>0.5</v>
      </c>
      <c r="L13" s="25">
        <v>0</v>
      </c>
      <c r="N13" s="25">
        <f>IF(F13=J7,N7)+IF(F13=K7,N7)+IF(F13=L7,N7)+IF(F13=M7,N7)+IF(F13=O7,O7)</f>
        <v>1</v>
      </c>
      <c r="Q13" s="25">
        <f t="shared" si="0"/>
        <v>3</v>
      </c>
    </row>
    <row r="14" spans="3:17" ht="120" x14ac:dyDescent="0.25">
      <c r="C14" s="3" t="s">
        <v>7</v>
      </c>
      <c r="D14" s="3">
        <v>4</v>
      </c>
      <c r="E14" s="47" t="s">
        <v>62</v>
      </c>
      <c r="F14" s="55" t="s">
        <v>40</v>
      </c>
      <c r="G14" s="48">
        <f>IF(F14=J7,J14*D14)+IF(F14=K7,K14*D14)+IF(F14=L7,L14*D14)</f>
        <v>4</v>
      </c>
      <c r="H14" s="9"/>
      <c r="J14" s="25">
        <v>1</v>
      </c>
      <c r="K14" s="25">
        <v>0.5</v>
      </c>
      <c r="L14" s="25">
        <v>0</v>
      </c>
      <c r="N14" s="25">
        <f>IF(F14=J7,N7)+IF(F14=K7,N7)+IF(F14=L7,N7)+IF(F14=M7,N7)+IF(F14=O7,O7)</f>
        <v>1</v>
      </c>
      <c r="Q14" s="25">
        <f t="shared" si="0"/>
        <v>4</v>
      </c>
    </row>
    <row r="15" spans="3:17" ht="195" x14ac:dyDescent="0.25">
      <c r="C15" s="3" t="s">
        <v>8</v>
      </c>
      <c r="D15" s="3">
        <v>4</v>
      </c>
      <c r="E15" s="47" t="s">
        <v>63</v>
      </c>
      <c r="F15" s="55" t="s">
        <v>41</v>
      </c>
      <c r="G15" s="48">
        <f>IF(F15=J7,J15*D15)+IF(F15=K7,K15*D15)+IF(F15=L7,L15*D15)</f>
        <v>3</v>
      </c>
      <c r="H15" s="44" t="s">
        <v>114</v>
      </c>
      <c r="J15" s="25">
        <v>1</v>
      </c>
      <c r="K15" s="25">
        <v>0.75</v>
      </c>
      <c r="L15" s="25">
        <v>0</v>
      </c>
      <c r="N15" s="25">
        <f>IF(F15=J7,N7)+IF(F15=K7,N7)+IF(F15=L7,N7)+IF(F15=M7,N7)+IF(F15=O7,O7)</f>
        <v>1</v>
      </c>
      <c r="Q15" s="25">
        <f t="shared" si="0"/>
        <v>4</v>
      </c>
    </row>
    <row r="16" spans="3:17" ht="117.75" customHeight="1" x14ac:dyDescent="0.25">
      <c r="C16" s="3" t="s">
        <v>9</v>
      </c>
      <c r="D16" s="3">
        <v>2</v>
      </c>
      <c r="E16" s="47" t="s">
        <v>64</v>
      </c>
      <c r="F16" s="55" t="s">
        <v>40</v>
      </c>
      <c r="G16" s="48">
        <f>IF(F16=J7,J16*D16)+IF(F16=K7,K16*D16)</f>
        <v>2</v>
      </c>
      <c r="H16" s="44" t="s">
        <v>143</v>
      </c>
      <c r="J16" s="25">
        <v>1</v>
      </c>
      <c r="K16" s="25">
        <v>0</v>
      </c>
      <c r="N16" s="25">
        <f>IF(F16=J7,N7)+IF(F16=K7,N7)+IF(F16=L7,N7)+IF(F16=M7,N7)+IF(F16=O7,O7)</f>
        <v>1</v>
      </c>
      <c r="Q16" s="25">
        <f t="shared" si="0"/>
        <v>2</v>
      </c>
    </row>
    <row r="17" spans="3:17" ht="409.5" x14ac:dyDescent="0.25">
      <c r="C17" s="3" t="s">
        <v>10</v>
      </c>
      <c r="D17" s="3">
        <v>2</v>
      </c>
      <c r="E17" s="47" t="s">
        <v>65</v>
      </c>
      <c r="F17" s="65" t="s">
        <v>41</v>
      </c>
      <c r="G17" s="48">
        <f>IF(F17=J7,J17*D17)+IF(F17=K7,K17*D17)+IF(F17=L7,L17*D17)</f>
        <v>1.5</v>
      </c>
      <c r="H17" s="44"/>
      <c r="J17" s="25">
        <v>1</v>
      </c>
      <c r="K17" s="25">
        <v>0.75</v>
      </c>
      <c r="L17" s="25">
        <v>0.5</v>
      </c>
      <c r="M17" s="25">
        <v>0</v>
      </c>
      <c r="N17" s="25">
        <f>IF(F17=J7,N7)+IF(F17=K7,N7)+IF(F17=L7,N7)+IF(F17=M7,N7)+IF(F17=O7,O7)</f>
        <v>1</v>
      </c>
      <c r="Q17" s="25">
        <f t="shared" si="0"/>
        <v>2</v>
      </c>
    </row>
    <row r="18" spans="3:17" ht="105" x14ac:dyDescent="0.25">
      <c r="C18" s="3" t="s">
        <v>11</v>
      </c>
      <c r="D18" s="3">
        <v>3</v>
      </c>
      <c r="E18" s="47" t="s">
        <v>66</v>
      </c>
      <c r="F18" s="55" t="s">
        <v>41</v>
      </c>
      <c r="G18" s="48">
        <f>IF(F18=J7,J18*D18)+IF(F18=K7,K18*D18)+IF(F18=L7,L18*D18)</f>
        <v>1.5</v>
      </c>
      <c r="H18" s="44" t="s">
        <v>115</v>
      </c>
      <c r="J18" s="25">
        <v>1</v>
      </c>
      <c r="K18" s="25">
        <v>0.5</v>
      </c>
      <c r="L18" s="25">
        <v>0</v>
      </c>
      <c r="N18" s="25">
        <f>IF(F18=J7,N7)+IF(F18=K7,N7)+IF(F18=L7,N7)+IF(F18=M7,N7)+IF(F18=O7,O7)</f>
        <v>1</v>
      </c>
      <c r="Q18" s="25">
        <f t="shared" si="0"/>
        <v>3</v>
      </c>
    </row>
    <row r="19" spans="3:17" ht="345" x14ac:dyDescent="0.25">
      <c r="C19" s="3" t="s">
        <v>12</v>
      </c>
      <c r="D19" s="3">
        <v>2</v>
      </c>
      <c r="E19" s="47" t="s">
        <v>67</v>
      </c>
      <c r="F19" s="65" t="s">
        <v>40</v>
      </c>
      <c r="G19" s="48">
        <f>IF(F19=J7,J19*D19)+IF(F19=K7,K19*D19)</f>
        <v>2</v>
      </c>
      <c r="H19" s="9" t="s">
        <v>144</v>
      </c>
      <c r="J19" s="25">
        <v>1</v>
      </c>
      <c r="K19" s="25">
        <v>0</v>
      </c>
      <c r="N19" s="25">
        <f>IF(F19=J7,N7)+IF(F19=K7,N7)+IF(F19=L7,N7)+IF(F19=M7,N7)+IF(F19=O7,O7)</f>
        <v>1</v>
      </c>
      <c r="Q19" s="25">
        <f t="shared" si="0"/>
        <v>2</v>
      </c>
    </row>
    <row r="20" spans="3:17" ht="345" x14ac:dyDescent="0.25">
      <c r="C20" s="3" t="s">
        <v>13</v>
      </c>
      <c r="D20" s="3">
        <v>4</v>
      </c>
      <c r="E20" s="47" t="s">
        <v>68</v>
      </c>
      <c r="F20" s="65" t="s">
        <v>40</v>
      </c>
      <c r="G20" s="48">
        <f>IF(F20=J7,J20*D20)+IF(F20=K7,K20*D20)+IF(F20=L7,L20*D20)</f>
        <v>4</v>
      </c>
      <c r="H20" s="9" t="s">
        <v>144</v>
      </c>
      <c r="J20" s="25">
        <v>1</v>
      </c>
      <c r="K20" s="25">
        <v>0.5</v>
      </c>
      <c r="L20" s="25">
        <v>0</v>
      </c>
      <c r="N20" s="25">
        <f>IF(F20=J7,N7)+IF(F20=K7,N7)+IF(F20=L7,N7)+IF(F20=M7,N7)+IF(F20=O7,O7)</f>
        <v>1</v>
      </c>
      <c r="Q20" s="25">
        <f t="shared" si="0"/>
        <v>4</v>
      </c>
    </row>
    <row r="21" spans="3:17" ht="75" x14ac:dyDescent="0.25">
      <c r="C21" s="20" t="s">
        <v>14</v>
      </c>
      <c r="D21" s="3">
        <v>4</v>
      </c>
      <c r="E21" s="47" t="s">
        <v>69</v>
      </c>
      <c r="F21" s="55" t="s">
        <v>40</v>
      </c>
      <c r="G21" s="48">
        <f>IF(F21=J7,J21*D21)+IF(F21=K7,K21*D21)</f>
        <v>4</v>
      </c>
      <c r="H21" s="9" t="s">
        <v>116</v>
      </c>
      <c r="J21" s="25">
        <v>1</v>
      </c>
      <c r="K21" s="25">
        <v>0</v>
      </c>
      <c r="N21" s="25">
        <f>IF(F21=J7,N7)+IF(F21=K7,N7)+IF(F21=L7,N7)+IF(F21=M7,N7)+IF(F21=O7,O7)</f>
        <v>1</v>
      </c>
      <c r="Q21" s="25">
        <f t="shared" si="0"/>
        <v>4</v>
      </c>
    </row>
    <row r="22" spans="3:17" ht="195" x14ac:dyDescent="0.25">
      <c r="C22" s="3" t="s">
        <v>15</v>
      </c>
      <c r="D22" s="3">
        <v>4</v>
      </c>
      <c r="E22" s="47" t="s">
        <v>70</v>
      </c>
      <c r="F22" s="55" t="s">
        <v>41</v>
      </c>
      <c r="G22" s="48">
        <f>IF(F22=J7,J22*D22)+IF(F22=K7,K22*D22)</f>
        <v>2</v>
      </c>
      <c r="H22" s="9" t="s">
        <v>117</v>
      </c>
      <c r="J22" s="25">
        <v>1</v>
      </c>
      <c r="K22" s="25">
        <v>0.5</v>
      </c>
      <c r="N22" s="25">
        <f>IF(F22=J7,N7)+IF(F22=K7,N7)+IF(F22=L7,N7)+IF(F22=M7,N7)+IF(F22=O7,O7)</f>
        <v>1</v>
      </c>
      <c r="Q22" s="25">
        <f t="shared" si="0"/>
        <v>4</v>
      </c>
    </row>
    <row r="23" spans="3:17" ht="120" x14ac:dyDescent="0.25">
      <c r="C23" s="3" t="s">
        <v>16</v>
      </c>
      <c r="D23" s="3">
        <v>4</v>
      </c>
      <c r="E23" s="47" t="s">
        <v>71</v>
      </c>
      <c r="F23" s="55" t="s">
        <v>41</v>
      </c>
      <c r="G23" s="48">
        <f>IF(F23=J7,J23*D23)+IF(F23=K7,K23*D23)+IF(F23=L7,L23*D23)</f>
        <v>2</v>
      </c>
      <c r="H23" s="45" t="s">
        <v>118</v>
      </c>
      <c r="J23" s="25">
        <v>1</v>
      </c>
      <c r="K23" s="25">
        <v>0.5</v>
      </c>
      <c r="L23" s="25">
        <v>0</v>
      </c>
      <c r="N23" s="25">
        <f>IF(F23=J7,N7)+IF(F23=K7,N7)+IF(F23=L7,N7)+IF(F23=M7,N7)+IF(F23=O7,O7)</f>
        <v>1</v>
      </c>
      <c r="Q23" s="25">
        <f t="shared" si="0"/>
        <v>4</v>
      </c>
    </row>
    <row r="24" spans="3:17" ht="105" x14ac:dyDescent="0.25">
      <c r="C24" s="3" t="s">
        <v>17</v>
      </c>
      <c r="D24" s="3">
        <v>1</v>
      </c>
      <c r="E24" s="47" t="s">
        <v>72</v>
      </c>
      <c r="F24" s="55" t="s">
        <v>40</v>
      </c>
      <c r="G24" s="48">
        <f>IF(F24=J7,J24*D24)+IF(F24=K7,K24*D24)</f>
        <v>1</v>
      </c>
      <c r="H24" s="9" t="s">
        <v>119</v>
      </c>
      <c r="J24" s="25">
        <v>1</v>
      </c>
      <c r="K24" s="25">
        <v>0</v>
      </c>
      <c r="N24" s="25">
        <f>IF(F24=J7,N7)+IF(F24=K7,N7)+IF(F24=L7,N7)+IF(F24=M7,N7)+IF(F24=O7,O7)</f>
        <v>1</v>
      </c>
      <c r="Q24" s="25">
        <f t="shared" si="0"/>
        <v>1</v>
      </c>
    </row>
    <row r="25" spans="3:17" ht="120" x14ac:dyDescent="0.25">
      <c r="C25" s="3" t="s">
        <v>18</v>
      </c>
      <c r="D25" s="3">
        <v>3</v>
      </c>
      <c r="E25" s="47" t="s">
        <v>73</v>
      </c>
      <c r="F25" s="55" t="s">
        <v>41</v>
      </c>
      <c r="G25" s="48">
        <f>IF(F25=J7,J25*D25)+IF(F25=K7,K25*D25)+IF(F25=L7,L25*D25)+IF(F25=M7,M25*D25)</f>
        <v>2.25</v>
      </c>
      <c r="H25" s="9" t="s">
        <v>120</v>
      </c>
      <c r="J25" s="25">
        <v>1</v>
      </c>
      <c r="K25" s="25">
        <v>0.75</v>
      </c>
      <c r="L25" s="25">
        <v>0.5</v>
      </c>
      <c r="M25" s="25">
        <v>0</v>
      </c>
      <c r="N25" s="25">
        <f>IF(F25=J7,N7)+IF(F25=K7,N7)+IF(F25=L7,N7)+IF(F25=M7,N7)+IF(F25=O7,O7)</f>
        <v>1</v>
      </c>
      <c r="Q25" s="25">
        <f t="shared" si="0"/>
        <v>3</v>
      </c>
    </row>
    <row r="26" spans="3:17" ht="180" x14ac:dyDescent="0.25">
      <c r="C26" s="3" t="s">
        <v>19</v>
      </c>
      <c r="D26" s="3">
        <v>2</v>
      </c>
      <c r="E26" s="47" t="s">
        <v>74</v>
      </c>
      <c r="F26" s="65" t="s">
        <v>42</v>
      </c>
      <c r="G26" s="48">
        <f>IF(F26=J7,J26*D26)+IF(F26=K7,K26*D26)+IF(F26=L7,L26*D26)+IF(F26=M7,M26*D26)</f>
        <v>1</v>
      </c>
      <c r="H26" s="9" t="s">
        <v>190</v>
      </c>
      <c r="J26" s="25">
        <v>1</v>
      </c>
      <c r="K26" s="25">
        <v>0.75</v>
      </c>
      <c r="L26" s="25">
        <v>0.5</v>
      </c>
      <c r="M26" s="25">
        <v>0</v>
      </c>
      <c r="N26" s="25">
        <f>IF(F26=J7,N7)+IF(F26=K7,N7)+IF(F26=L7,N7)+IF(F26=M7,N7)+IF(F26=O7,O7)</f>
        <v>1</v>
      </c>
      <c r="Q26" s="25">
        <f t="shared" si="0"/>
        <v>2</v>
      </c>
    </row>
    <row r="27" spans="3:17" ht="150" x14ac:dyDescent="0.25">
      <c r="C27" s="3" t="s">
        <v>20</v>
      </c>
      <c r="D27" s="3">
        <v>4</v>
      </c>
      <c r="E27" s="47" t="s">
        <v>75</v>
      </c>
      <c r="F27" s="55" t="s">
        <v>40</v>
      </c>
      <c r="G27" s="48">
        <f>IF(F27=J7,J27*D27)+IF(F27=K7,K27*D27)</f>
        <v>4</v>
      </c>
      <c r="H27" s="9" t="s">
        <v>145</v>
      </c>
      <c r="J27" s="25">
        <v>1</v>
      </c>
      <c r="K27" s="25">
        <v>0</v>
      </c>
      <c r="N27" s="25">
        <f>IF(F27=J7,N7)+IF(F27=K7,N7)+IF(F27=L7,N7)+IF(F27=M7,N7)+IF(F27=O7,O7)</f>
        <v>1</v>
      </c>
      <c r="Q27" s="25">
        <f t="shared" si="0"/>
        <v>4</v>
      </c>
    </row>
    <row r="28" spans="3:17" ht="120" x14ac:dyDescent="0.25">
      <c r="C28" s="3" t="s">
        <v>21</v>
      </c>
      <c r="D28" s="3">
        <v>4</v>
      </c>
      <c r="E28" s="47" t="s">
        <v>76</v>
      </c>
      <c r="F28" s="55" t="s">
        <v>42</v>
      </c>
      <c r="G28" s="48">
        <f>IF(F28=J7,J28*D28)+IF(F28=K7,K28*D28)+IF(F28=L7,L28*D28)+IF(F28=M7,M28*D28)</f>
        <v>1</v>
      </c>
      <c r="H28" s="57"/>
      <c r="J28" s="25">
        <v>1</v>
      </c>
      <c r="K28" s="25">
        <v>0.75</v>
      </c>
      <c r="L28" s="25">
        <v>0.25</v>
      </c>
      <c r="M28" s="25">
        <v>0</v>
      </c>
      <c r="N28" s="25">
        <f>IF(F28=J7,N7)+IF(F28=K7,N7)+IF(F28=L7,N7)+IF(F28=M7,N7)+IF(F28=O7,O7)</f>
        <v>1</v>
      </c>
      <c r="Q28" s="25">
        <f t="shared" si="0"/>
        <v>4</v>
      </c>
    </row>
    <row r="29" spans="3:17" ht="120" x14ac:dyDescent="0.25">
      <c r="C29" s="3" t="s">
        <v>22</v>
      </c>
      <c r="D29" s="3">
        <v>1</v>
      </c>
      <c r="E29" s="47" t="s">
        <v>77</v>
      </c>
      <c r="F29" s="55" t="s">
        <v>40</v>
      </c>
      <c r="G29" s="48">
        <f>IF(F29=J7,J29*D29)+IF(F29=K7,K29*D29)</f>
        <v>1</v>
      </c>
      <c r="H29" s="9" t="s">
        <v>121</v>
      </c>
      <c r="J29" s="25">
        <v>1</v>
      </c>
      <c r="K29" s="25">
        <v>0.25</v>
      </c>
      <c r="N29" s="25">
        <f>IF(F29=J7,N7)+IF(F29=K7,N7)+IF(F29=L7,N7)+IF(F29=M7,N7)+IF(F29=O7,O7)</f>
        <v>1</v>
      </c>
      <c r="Q29" s="25">
        <f t="shared" si="0"/>
        <v>1</v>
      </c>
    </row>
    <row r="30" spans="3:17" ht="120.75" thickBot="1" x14ac:dyDescent="0.3">
      <c r="C30" s="3" t="s">
        <v>23</v>
      </c>
      <c r="D30" s="3">
        <v>2</v>
      </c>
      <c r="E30" s="59" t="s">
        <v>78</v>
      </c>
      <c r="F30" s="56" t="s">
        <v>41</v>
      </c>
      <c r="G30" s="48">
        <f>IF(F30=J7,J30*D30)+IF(F30=K7,K30*D30)+IF(F30=L7,L30*D30)</f>
        <v>1</v>
      </c>
      <c r="H30" s="44" t="s">
        <v>121</v>
      </c>
      <c r="J30" s="25">
        <v>1</v>
      </c>
      <c r="K30" s="25">
        <v>0.5</v>
      </c>
      <c r="L30" s="25">
        <v>0</v>
      </c>
      <c r="N30" s="25">
        <f>IF(F30=J7,N7)+IF(F30=K7,N7)+IF(F30=L7,N7)+IF(F30=M7,N7)+IF(F30=O7,O7)</f>
        <v>1</v>
      </c>
      <c r="Q30" s="25">
        <f t="shared" si="0"/>
        <v>2</v>
      </c>
    </row>
    <row r="32" spans="3:17" ht="15" customHeight="1" x14ac:dyDescent="0.25">
      <c r="C32" s="101" t="s">
        <v>55</v>
      </c>
      <c r="D32" s="102"/>
      <c r="E32" s="102"/>
      <c r="F32" s="30">
        <f>D30+D29+D28+D27+D26+D25+D24+D23+D22+D21+D20+D19+D18+D17+D16+D15+D14+D13+D12+D11+D10+D9+D8</f>
        <v>72</v>
      </c>
      <c r="G32" s="11"/>
      <c r="H32" s="12"/>
    </row>
    <row r="33" spans="3:8" ht="15" customHeight="1" x14ac:dyDescent="0.25">
      <c r="C33" s="101" t="s">
        <v>108</v>
      </c>
      <c r="D33" s="102"/>
      <c r="E33" s="102"/>
      <c r="F33" s="30">
        <f>Q30+Q29+Q28+Q27+Q26+Q25+Q24+Q23+Q22+Q21+Q20+Q19+Q18+Q17+Q16+Q15+Q14+Q13+Q12+Q11+Q10+Q9+Q8</f>
        <v>72</v>
      </c>
      <c r="G33" s="11"/>
      <c r="H33" s="12"/>
    </row>
    <row r="34" spans="3:8" ht="15" customHeight="1" x14ac:dyDescent="0.25">
      <c r="C34" s="101" t="s">
        <v>54</v>
      </c>
      <c r="D34" s="102"/>
      <c r="E34" s="102"/>
      <c r="F34" s="30">
        <f>G8+G9+G10+G11+G12+G13+G14+G15+G16+G17+G18+G19+G20+G21+G22+G23+G24+G25+G26+G27+G28+G29+G30</f>
        <v>57.25</v>
      </c>
      <c r="G34" s="11"/>
      <c r="H34" s="12"/>
    </row>
    <row r="35" spans="3:8" ht="15" customHeight="1" x14ac:dyDescent="0.25">
      <c r="C35" s="101" t="s">
        <v>53</v>
      </c>
      <c r="D35" s="102"/>
      <c r="E35" s="102"/>
      <c r="F35" s="31">
        <f>F34/F33</f>
        <v>0.79513888888888884</v>
      </c>
      <c r="G35" s="11"/>
      <c r="H35" s="12"/>
    </row>
    <row r="36" spans="3:8" x14ac:dyDescent="0.25">
      <c r="C36" s="11"/>
      <c r="D36" s="11"/>
      <c r="E36" s="12"/>
      <c r="F36" s="14"/>
      <c r="G36" s="11"/>
      <c r="H36" s="12"/>
    </row>
    <row r="37" spans="3:8" x14ac:dyDescent="0.25">
      <c r="C37" s="11"/>
      <c r="D37" s="11"/>
      <c r="E37" s="12"/>
      <c r="F37" s="14"/>
      <c r="G37" s="11"/>
      <c r="H37" s="12"/>
    </row>
    <row r="38" spans="3:8" x14ac:dyDescent="0.25">
      <c r="C38" s="11"/>
      <c r="D38" s="11"/>
      <c r="E38" s="12"/>
      <c r="F38" s="14"/>
      <c r="G38" s="11"/>
      <c r="H38" s="12"/>
    </row>
    <row r="39" spans="3:8" x14ac:dyDescent="0.25">
      <c r="C39" s="11"/>
      <c r="D39" s="11"/>
      <c r="E39" s="12"/>
      <c r="F39" s="14"/>
      <c r="G39" s="11"/>
      <c r="H39" s="12"/>
    </row>
    <row r="40" spans="3:8" x14ac:dyDescent="0.25">
      <c r="C40" s="11"/>
      <c r="D40" s="11"/>
      <c r="E40" s="12"/>
      <c r="F40" s="14"/>
      <c r="G40" s="11"/>
      <c r="H40" s="12"/>
    </row>
    <row r="41" spans="3:8" x14ac:dyDescent="0.25">
      <c r="C41" s="11"/>
      <c r="D41" s="11"/>
      <c r="E41" s="12"/>
      <c r="F41" s="14"/>
      <c r="G41" s="11"/>
      <c r="H41" s="12"/>
    </row>
    <row r="42" spans="3:8" x14ac:dyDescent="0.25">
      <c r="C42" s="11"/>
      <c r="D42" s="11"/>
      <c r="E42" s="12"/>
      <c r="F42" s="14"/>
      <c r="G42" s="11"/>
      <c r="H42" s="12"/>
    </row>
    <row r="43" spans="3:8" x14ac:dyDescent="0.25">
      <c r="C43" s="11"/>
      <c r="D43" s="11"/>
      <c r="E43" s="12"/>
      <c r="F43" s="14"/>
      <c r="G43" s="11"/>
      <c r="H43" s="12"/>
    </row>
    <row r="44" spans="3:8" x14ac:dyDescent="0.25">
      <c r="C44" s="11"/>
      <c r="D44" s="11"/>
      <c r="E44" s="12"/>
      <c r="F44" s="14"/>
      <c r="G44" s="11"/>
      <c r="H44" s="12"/>
    </row>
    <row r="45" spans="3:8" x14ac:dyDescent="0.25">
      <c r="C45" s="11"/>
      <c r="D45" s="11"/>
      <c r="E45" s="12"/>
      <c r="F45" s="14"/>
      <c r="G45" s="11"/>
      <c r="H45" s="12"/>
    </row>
    <row r="46" spans="3:8" x14ac:dyDescent="0.25">
      <c r="C46" s="11"/>
      <c r="D46" s="11"/>
      <c r="E46" s="12"/>
      <c r="F46" s="14"/>
      <c r="G46" s="11"/>
      <c r="H46" s="12"/>
    </row>
    <row r="47" spans="3:8" x14ac:dyDescent="0.25">
      <c r="C47" s="11"/>
      <c r="D47" s="11"/>
      <c r="E47" s="12"/>
      <c r="F47" s="14"/>
      <c r="G47" s="11"/>
      <c r="H47" s="12"/>
    </row>
    <row r="48" spans="3:8" x14ac:dyDescent="0.25">
      <c r="C48" s="11"/>
      <c r="D48" s="11"/>
      <c r="E48" s="12"/>
      <c r="F48" s="14"/>
      <c r="G48" s="11"/>
      <c r="H48" s="12"/>
    </row>
    <row r="49" spans="3:8" x14ac:dyDescent="0.25">
      <c r="C49" s="11"/>
      <c r="D49" s="11"/>
      <c r="E49" s="12"/>
      <c r="F49" s="14"/>
      <c r="G49" s="11"/>
      <c r="H49" s="12"/>
    </row>
    <row r="50" spans="3:8" x14ac:dyDescent="0.25">
      <c r="C50" s="11"/>
      <c r="D50" s="11"/>
      <c r="E50" s="12"/>
      <c r="F50" s="14"/>
      <c r="G50" s="11"/>
      <c r="H50" s="12"/>
    </row>
    <row r="51" spans="3:8" x14ac:dyDescent="0.25">
      <c r="C51" s="11"/>
      <c r="D51" s="11"/>
      <c r="E51" s="12"/>
      <c r="F51" s="14"/>
      <c r="G51" s="11"/>
      <c r="H51" s="12"/>
    </row>
    <row r="52" spans="3:8" x14ac:dyDescent="0.25">
      <c r="C52" s="11"/>
      <c r="D52" s="11"/>
      <c r="E52" s="12"/>
      <c r="F52" s="14"/>
      <c r="G52" s="11"/>
      <c r="H52" s="12"/>
    </row>
    <row r="53" spans="3:8" x14ac:dyDescent="0.25">
      <c r="C53" s="11"/>
      <c r="D53" s="11"/>
      <c r="E53" s="12"/>
      <c r="F53" s="14"/>
      <c r="G53" s="11"/>
      <c r="H53" s="12"/>
    </row>
    <row r="54" spans="3:8" x14ac:dyDescent="0.25">
      <c r="C54" s="11"/>
      <c r="D54" s="11"/>
      <c r="E54" s="12"/>
      <c r="F54" s="14"/>
      <c r="G54" s="11"/>
      <c r="H54" s="12"/>
    </row>
    <row r="55" spans="3:8" x14ac:dyDescent="0.25">
      <c r="C55" s="11"/>
      <c r="D55" s="11"/>
      <c r="E55" s="12"/>
      <c r="F55" s="14"/>
      <c r="G55" s="11"/>
      <c r="H55" s="12"/>
    </row>
    <row r="56" spans="3:8" x14ac:dyDescent="0.25">
      <c r="C56" s="11"/>
      <c r="D56" s="11"/>
      <c r="E56" s="12"/>
      <c r="F56" s="14"/>
      <c r="G56" s="11"/>
      <c r="H56" s="12"/>
    </row>
    <row r="57" spans="3:8" x14ac:dyDescent="0.25">
      <c r="C57" s="11"/>
      <c r="D57" s="11"/>
      <c r="E57" s="12"/>
      <c r="F57" s="14"/>
      <c r="G57" s="11"/>
      <c r="H57" s="12"/>
    </row>
    <row r="58" spans="3:8" x14ac:dyDescent="0.25">
      <c r="C58" s="11"/>
      <c r="D58" s="11"/>
      <c r="E58" s="12"/>
      <c r="F58" s="14"/>
      <c r="G58" s="11"/>
      <c r="H58" s="12"/>
    </row>
    <row r="59" spans="3:8" x14ac:dyDescent="0.25">
      <c r="C59" s="11"/>
      <c r="D59" s="11"/>
      <c r="E59" s="12"/>
      <c r="F59" s="14"/>
      <c r="G59" s="11"/>
      <c r="H59" s="12"/>
    </row>
    <row r="60" spans="3:8" x14ac:dyDescent="0.25">
      <c r="C60" s="11"/>
      <c r="D60" s="11"/>
      <c r="E60" s="12"/>
      <c r="F60" s="14"/>
      <c r="G60" s="11"/>
      <c r="H60" s="12"/>
    </row>
    <row r="61" spans="3:8" x14ac:dyDescent="0.25">
      <c r="C61" s="11"/>
      <c r="D61" s="11"/>
      <c r="E61" s="12"/>
      <c r="F61" s="14"/>
      <c r="G61" s="11"/>
      <c r="H61" s="12"/>
    </row>
    <row r="62" spans="3:8" x14ac:dyDescent="0.25">
      <c r="C62" s="11"/>
      <c r="D62" s="11"/>
      <c r="E62" s="12"/>
      <c r="F62" s="14"/>
      <c r="G62" s="11"/>
      <c r="H62" s="12"/>
    </row>
    <row r="63" spans="3:8" x14ac:dyDescent="0.25">
      <c r="C63" s="11"/>
      <c r="D63" s="11"/>
      <c r="E63" s="12"/>
      <c r="F63" s="14"/>
      <c r="G63" s="11"/>
      <c r="H63" s="12"/>
    </row>
    <row r="64" spans="3:8" x14ac:dyDescent="0.25">
      <c r="C64" s="11"/>
      <c r="D64" s="11"/>
      <c r="E64" s="12"/>
      <c r="F64" s="14"/>
      <c r="G64" s="11"/>
      <c r="H64" s="12"/>
    </row>
    <row r="65" spans="3:8" x14ac:dyDescent="0.25">
      <c r="C65" s="11"/>
      <c r="D65" s="11"/>
      <c r="E65" s="12"/>
      <c r="F65" s="14"/>
      <c r="G65" s="11"/>
      <c r="H65" s="12"/>
    </row>
    <row r="66" spans="3:8" x14ac:dyDescent="0.25">
      <c r="C66" s="11"/>
      <c r="D66" s="11"/>
      <c r="E66" s="12"/>
      <c r="F66" s="14"/>
      <c r="G66" s="11"/>
      <c r="H66" s="12"/>
    </row>
    <row r="67" spans="3:8" x14ac:dyDescent="0.25">
      <c r="C67" s="11"/>
      <c r="D67" s="11"/>
      <c r="E67" s="12"/>
      <c r="F67" s="14"/>
      <c r="G67" s="11"/>
      <c r="H67" s="12"/>
    </row>
    <row r="68" spans="3:8" x14ac:dyDescent="0.25">
      <c r="C68" s="11"/>
      <c r="D68" s="11"/>
      <c r="E68" s="12"/>
      <c r="F68" s="14"/>
      <c r="G68" s="11"/>
      <c r="H68" s="12"/>
    </row>
    <row r="69" spans="3:8" x14ac:dyDescent="0.25">
      <c r="C69" s="11"/>
      <c r="D69" s="11"/>
      <c r="E69" s="12"/>
      <c r="F69" s="14"/>
      <c r="G69" s="11"/>
      <c r="H69" s="12"/>
    </row>
    <row r="70" spans="3:8" x14ac:dyDescent="0.25">
      <c r="C70" s="11"/>
      <c r="D70" s="11"/>
      <c r="E70" s="12"/>
      <c r="F70" s="14"/>
      <c r="G70" s="11"/>
      <c r="H70" s="12"/>
    </row>
    <row r="71" spans="3:8" x14ac:dyDescent="0.25">
      <c r="C71" s="11"/>
      <c r="D71" s="11"/>
      <c r="E71" s="12"/>
      <c r="F71" s="14"/>
      <c r="G71" s="11"/>
      <c r="H71" s="12"/>
    </row>
    <row r="72" spans="3:8" x14ac:dyDescent="0.25">
      <c r="C72" s="11"/>
      <c r="D72" s="11"/>
      <c r="E72" s="12"/>
      <c r="F72" s="14"/>
      <c r="G72" s="11"/>
      <c r="H72" s="12"/>
    </row>
    <row r="73" spans="3:8" x14ac:dyDescent="0.25">
      <c r="C73" s="11"/>
      <c r="D73" s="11"/>
      <c r="E73" s="12"/>
      <c r="F73" s="14"/>
      <c r="G73" s="11"/>
      <c r="H73" s="12"/>
    </row>
    <row r="74" spans="3:8" x14ac:dyDescent="0.25">
      <c r="C74" s="11"/>
      <c r="D74" s="11"/>
      <c r="E74" s="12"/>
      <c r="F74" s="14"/>
      <c r="G74" s="11"/>
      <c r="H74" s="12"/>
    </row>
    <row r="75" spans="3:8" x14ac:dyDescent="0.25">
      <c r="C75" s="11"/>
      <c r="D75" s="11"/>
      <c r="E75" s="12"/>
      <c r="F75" s="14"/>
      <c r="G75" s="11"/>
      <c r="H75" s="12"/>
    </row>
    <row r="76" spans="3:8" x14ac:dyDescent="0.25">
      <c r="C76" s="11"/>
      <c r="D76" s="11"/>
      <c r="E76" s="12"/>
      <c r="F76" s="14"/>
      <c r="G76" s="11"/>
      <c r="H76" s="12"/>
    </row>
    <row r="77" spans="3:8" x14ac:dyDescent="0.25">
      <c r="C77" s="11"/>
      <c r="D77" s="11"/>
      <c r="E77" s="12"/>
      <c r="F77" s="14"/>
      <c r="G77" s="11"/>
      <c r="H77" s="12"/>
    </row>
    <row r="78" spans="3:8" x14ac:dyDescent="0.25">
      <c r="C78" s="11"/>
      <c r="D78" s="11"/>
      <c r="E78" s="12"/>
      <c r="F78" s="14"/>
      <c r="G78" s="11"/>
      <c r="H78" s="12"/>
    </row>
    <row r="79" spans="3:8" x14ac:dyDescent="0.25">
      <c r="C79" s="11"/>
      <c r="D79" s="11"/>
      <c r="E79" s="12"/>
      <c r="F79" s="14"/>
      <c r="G79" s="11"/>
      <c r="H79" s="12"/>
    </row>
    <row r="80" spans="3:8" x14ac:dyDescent="0.25">
      <c r="C80" s="11"/>
      <c r="D80" s="11"/>
      <c r="E80" s="12"/>
      <c r="F80" s="14"/>
      <c r="G80" s="11"/>
      <c r="H80" s="12"/>
    </row>
    <row r="81" spans="3:8" x14ac:dyDescent="0.25">
      <c r="C81" s="11"/>
      <c r="D81" s="11"/>
      <c r="E81" s="12"/>
      <c r="F81" s="14"/>
      <c r="G81" s="11"/>
      <c r="H81" s="12"/>
    </row>
    <row r="82" spans="3:8" x14ac:dyDescent="0.25">
      <c r="C82" s="11"/>
      <c r="D82" s="11"/>
      <c r="E82" s="12"/>
      <c r="F82" s="14"/>
      <c r="G82" s="11"/>
      <c r="H82" s="12"/>
    </row>
    <row r="83" spans="3:8" x14ac:dyDescent="0.25">
      <c r="C83" s="11"/>
      <c r="D83" s="11"/>
      <c r="E83" s="12"/>
      <c r="F83" s="14"/>
      <c r="G83" s="11"/>
      <c r="H83" s="12"/>
    </row>
    <row r="84" spans="3:8" x14ac:dyDescent="0.25">
      <c r="C84" s="11"/>
      <c r="D84" s="11"/>
      <c r="E84" s="12"/>
      <c r="F84" s="14"/>
      <c r="G84" s="11"/>
      <c r="H84" s="12"/>
    </row>
    <row r="85" spans="3:8" x14ac:dyDescent="0.25">
      <c r="C85" s="11"/>
      <c r="D85" s="11"/>
      <c r="E85" s="12"/>
      <c r="F85" s="14"/>
      <c r="G85" s="11"/>
      <c r="H85" s="12"/>
    </row>
    <row r="86" spans="3:8" x14ac:dyDescent="0.25">
      <c r="C86" s="11"/>
      <c r="D86" s="11"/>
      <c r="E86" s="12"/>
      <c r="F86" s="14"/>
      <c r="G86" s="11"/>
      <c r="H86" s="12"/>
    </row>
    <row r="87" spans="3:8" x14ac:dyDescent="0.25">
      <c r="C87" s="11"/>
      <c r="D87" s="11"/>
      <c r="E87" s="12"/>
      <c r="F87" s="14"/>
      <c r="G87" s="11"/>
      <c r="H87" s="12"/>
    </row>
    <row r="88" spans="3:8" x14ac:dyDescent="0.25">
      <c r="C88" s="11"/>
      <c r="D88" s="11"/>
      <c r="E88" s="12"/>
      <c r="F88" s="14"/>
      <c r="G88" s="11"/>
      <c r="H88" s="12"/>
    </row>
    <row r="89" spans="3:8" x14ac:dyDescent="0.25">
      <c r="C89" s="11"/>
      <c r="D89" s="11"/>
      <c r="E89" s="12"/>
      <c r="F89" s="14"/>
      <c r="G89" s="11"/>
      <c r="H89" s="12"/>
    </row>
    <row r="90" spans="3:8" x14ac:dyDescent="0.25">
      <c r="C90" s="11"/>
      <c r="D90" s="11"/>
      <c r="E90" s="12"/>
      <c r="F90" s="14"/>
      <c r="G90" s="11"/>
      <c r="H90" s="12"/>
    </row>
    <row r="91" spans="3:8" x14ac:dyDescent="0.25">
      <c r="C91" s="11"/>
      <c r="D91" s="11"/>
      <c r="E91" s="12"/>
      <c r="F91" s="14"/>
      <c r="G91" s="11"/>
      <c r="H91" s="12"/>
    </row>
    <row r="92" spans="3:8" x14ac:dyDescent="0.25">
      <c r="C92" s="11"/>
      <c r="D92" s="11"/>
      <c r="E92" s="12"/>
      <c r="F92" s="14"/>
      <c r="G92" s="11"/>
      <c r="H92" s="12"/>
    </row>
    <row r="93" spans="3:8" x14ac:dyDescent="0.25">
      <c r="C93" s="11"/>
      <c r="D93" s="11"/>
      <c r="E93" s="12"/>
      <c r="F93" s="14"/>
      <c r="G93" s="11"/>
      <c r="H93" s="12"/>
    </row>
    <row r="94" spans="3:8" x14ac:dyDescent="0.25">
      <c r="C94" s="11"/>
      <c r="D94" s="11"/>
      <c r="E94" s="12"/>
      <c r="F94" s="14"/>
      <c r="G94" s="11"/>
      <c r="H94" s="12"/>
    </row>
    <row r="95" spans="3:8" x14ac:dyDescent="0.25">
      <c r="C95" s="11"/>
      <c r="D95" s="11"/>
      <c r="E95" s="12"/>
      <c r="F95" s="14"/>
      <c r="G95" s="11"/>
      <c r="H95" s="12"/>
    </row>
    <row r="96" spans="3:8" x14ac:dyDescent="0.25">
      <c r="C96" s="11"/>
      <c r="D96" s="11"/>
      <c r="E96" s="12"/>
      <c r="F96" s="14"/>
      <c r="G96" s="11"/>
      <c r="H96" s="12"/>
    </row>
    <row r="97" spans="3:8" x14ac:dyDescent="0.25">
      <c r="C97" s="11"/>
      <c r="D97" s="11"/>
      <c r="E97" s="12"/>
      <c r="F97" s="14"/>
      <c r="G97" s="11"/>
      <c r="H97" s="12"/>
    </row>
    <row r="98" spans="3:8" x14ac:dyDescent="0.25">
      <c r="C98" s="11"/>
      <c r="D98" s="11"/>
      <c r="E98" s="12"/>
      <c r="F98" s="14"/>
      <c r="G98" s="11"/>
      <c r="H98" s="12"/>
    </row>
    <row r="99" spans="3:8" x14ac:dyDescent="0.25">
      <c r="C99" s="11"/>
      <c r="D99" s="11"/>
      <c r="E99" s="12"/>
      <c r="F99" s="14"/>
      <c r="G99" s="11"/>
      <c r="H99" s="12"/>
    </row>
    <row r="100" spans="3:8" x14ac:dyDescent="0.25">
      <c r="C100" s="11"/>
      <c r="D100" s="11"/>
      <c r="E100" s="12"/>
      <c r="F100" s="14"/>
      <c r="G100" s="11"/>
      <c r="H100" s="12"/>
    </row>
    <row r="101" spans="3:8" x14ac:dyDescent="0.25">
      <c r="C101" s="11"/>
      <c r="D101" s="11"/>
      <c r="E101" s="12"/>
      <c r="F101" s="14"/>
      <c r="G101" s="11"/>
      <c r="H101" s="12"/>
    </row>
    <row r="102" spans="3:8" x14ac:dyDescent="0.25">
      <c r="C102" s="11"/>
      <c r="D102" s="11"/>
      <c r="E102" s="12"/>
      <c r="F102" s="14"/>
      <c r="G102" s="11"/>
      <c r="H102" s="12"/>
    </row>
    <row r="103" spans="3:8" x14ac:dyDescent="0.25">
      <c r="C103" s="11"/>
      <c r="D103" s="11"/>
      <c r="E103" s="12"/>
      <c r="F103" s="14"/>
      <c r="G103" s="11"/>
      <c r="H103" s="12"/>
    </row>
    <row r="104" spans="3:8" x14ac:dyDescent="0.25">
      <c r="C104" s="11"/>
      <c r="D104" s="11"/>
      <c r="E104" s="12"/>
      <c r="F104" s="14"/>
      <c r="G104" s="11"/>
      <c r="H104" s="12"/>
    </row>
    <row r="105" spans="3:8" x14ac:dyDescent="0.25">
      <c r="C105" s="11"/>
      <c r="D105" s="11"/>
      <c r="E105" s="12"/>
      <c r="F105" s="14"/>
      <c r="G105" s="11"/>
      <c r="H105" s="12"/>
    </row>
    <row r="106" spans="3:8" x14ac:dyDescent="0.25">
      <c r="C106" s="11"/>
      <c r="D106" s="11"/>
      <c r="E106" s="12"/>
      <c r="F106" s="14"/>
      <c r="G106" s="11"/>
      <c r="H106" s="12"/>
    </row>
    <row r="107" spans="3:8" x14ac:dyDescent="0.25">
      <c r="C107" s="11"/>
      <c r="D107" s="11"/>
      <c r="E107" s="12"/>
      <c r="F107" s="14"/>
      <c r="G107" s="11"/>
      <c r="H107" s="12"/>
    </row>
    <row r="108" spans="3:8" x14ac:dyDescent="0.25">
      <c r="C108" s="11"/>
      <c r="D108" s="11"/>
      <c r="E108" s="12"/>
      <c r="F108" s="14"/>
      <c r="G108" s="11"/>
      <c r="H108" s="12"/>
    </row>
    <row r="109" spans="3:8" x14ac:dyDescent="0.25">
      <c r="C109" s="11"/>
      <c r="D109" s="11"/>
      <c r="E109" s="12"/>
      <c r="F109" s="14"/>
      <c r="G109" s="11"/>
      <c r="H109" s="12"/>
    </row>
    <row r="110" spans="3:8" x14ac:dyDescent="0.25">
      <c r="C110" s="11"/>
      <c r="D110" s="11"/>
      <c r="E110" s="12"/>
      <c r="F110" s="14"/>
      <c r="G110" s="11"/>
      <c r="H110" s="12"/>
    </row>
    <row r="111" spans="3:8" x14ac:dyDescent="0.25">
      <c r="C111" s="11"/>
      <c r="D111" s="11"/>
      <c r="E111" s="12"/>
      <c r="F111" s="14"/>
      <c r="G111" s="11"/>
      <c r="H111" s="12"/>
    </row>
    <row r="112" spans="3:8" x14ac:dyDescent="0.25">
      <c r="C112" s="11"/>
      <c r="D112" s="11"/>
      <c r="E112" s="12"/>
      <c r="F112" s="14"/>
      <c r="G112" s="11"/>
      <c r="H112" s="12"/>
    </row>
    <row r="113" spans="3:8" x14ac:dyDescent="0.25">
      <c r="C113" s="11"/>
      <c r="D113" s="11"/>
      <c r="E113" s="12"/>
      <c r="F113" s="14"/>
      <c r="G113" s="11"/>
      <c r="H113" s="12"/>
    </row>
    <row r="114" spans="3:8" x14ac:dyDescent="0.25">
      <c r="C114" s="11"/>
      <c r="D114" s="11"/>
      <c r="E114" s="12"/>
      <c r="F114" s="14"/>
      <c r="G114" s="11"/>
      <c r="H114" s="12"/>
    </row>
    <row r="115" spans="3:8" x14ac:dyDescent="0.25">
      <c r="C115" s="11"/>
      <c r="D115" s="11"/>
      <c r="E115" s="12"/>
      <c r="F115" s="14"/>
      <c r="G115" s="11"/>
      <c r="H115" s="12"/>
    </row>
    <row r="116" spans="3:8" x14ac:dyDescent="0.25">
      <c r="C116" s="11"/>
      <c r="D116" s="11"/>
      <c r="E116" s="12"/>
      <c r="F116" s="14"/>
      <c r="G116" s="11"/>
      <c r="H116" s="12"/>
    </row>
    <row r="117" spans="3:8" x14ac:dyDescent="0.25">
      <c r="C117" s="11"/>
      <c r="D117" s="11"/>
      <c r="E117" s="12"/>
      <c r="F117" s="14"/>
      <c r="G117" s="11"/>
      <c r="H117" s="12"/>
    </row>
    <row r="118" spans="3:8" x14ac:dyDescent="0.25">
      <c r="C118" s="11"/>
      <c r="D118" s="11"/>
      <c r="E118" s="12"/>
      <c r="F118" s="14"/>
      <c r="G118" s="11"/>
      <c r="H118" s="12"/>
    </row>
    <row r="119" spans="3:8" x14ac:dyDescent="0.25">
      <c r="C119" s="11"/>
      <c r="D119" s="11"/>
      <c r="E119" s="12"/>
      <c r="F119" s="14"/>
      <c r="G119" s="11"/>
      <c r="H119" s="12"/>
    </row>
    <row r="120" spans="3:8" x14ac:dyDescent="0.25">
      <c r="C120" s="11"/>
      <c r="D120" s="11"/>
      <c r="E120" s="12"/>
      <c r="F120" s="14"/>
      <c r="G120" s="11"/>
      <c r="H120" s="12"/>
    </row>
    <row r="121" spans="3:8" x14ac:dyDescent="0.25">
      <c r="C121" s="11"/>
      <c r="D121" s="11"/>
      <c r="E121" s="12"/>
      <c r="F121" s="14"/>
      <c r="G121" s="11"/>
      <c r="H121" s="12"/>
    </row>
    <row r="122" spans="3:8" x14ac:dyDescent="0.25">
      <c r="C122" s="11"/>
      <c r="D122" s="11"/>
      <c r="E122" s="12"/>
      <c r="F122" s="14"/>
      <c r="G122" s="11"/>
      <c r="H122" s="12"/>
    </row>
    <row r="123" spans="3:8" x14ac:dyDescent="0.25">
      <c r="C123" s="11"/>
      <c r="D123" s="11"/>
      <c r="E123" s="12"/>
      <c r="F123" s="14"/>
      <c r="G123" s="11"/>
      <c r="H123" s="12"/>
    </row>
    <row r="124" spans="3:8" x14ac:dyDescent="0.25">
      <c r="C124" s="11"/>
      <c r="D124" s="11"/>
      <c r="E124" s="12"/>
      <c r="F124" s="14"/>
      <c r="G124" s="11"/>
      <c r="H124" s="12"/>
    </row>
    <row r="125" spans="3:8" x14ac:dyDescent="0.25">
      <c r="C125" s="11"/>
      <c r="D125" s="11"/>
      <c r="E125" s="12"/>
      <c r="F125" s="14"/>
      <c r="G125" s="11"/>
      <c r="H125" s="12"/>
    </row>
    <row r="126" spans="3:8" x14ac:dyDescent="0.25">
      <c r="C126" s="11"/>
      <c r="D126" s="11"/>
      <c r="E126" s="12"/>
      <c r="F126" s="14"/>
      <c r="G126" s="11"/>
      <c r="H126" s="12"/>
    </row>
    <row r="127" spans="3:8" x14ac:dyDescent="0.25">
      <c r="C127" s="11"/>
      <c r="D127" s="11"/>
      <c r="E127" s="12"/>
      <c r="F127" s="14"/>
      <c r="G127" s="11"/>
      <c r="H127" s="12"/>
    </row>
    <row r="128" spans="3:8" x14ac:dyDescent="0.25">
      <c r="C128" s="11"/>
      <c r="D128" s="11"/>
      <c r="E128" s="12"/>
      <c r="F128" s="14"/>
      <c r="G128" s="11"/>
      <c r="H128" s="12"/>
    </row>
    <row r="129" spans="3:8" x14ac:dyDescent="0.25">
      <c r="C129" s="11"/>
      <c r="D129" s="11"/>
      <c r="E129" s="12"/>
      <c r="F129" s="14"/>
      <c r="G129" s="11"/>
      <c r="H129" s="12"/>
    </row>
    <row r="130" spans="3:8" x14ac:dyDescent="0.25">
      <c r="C130" s="11"/>
      <c r="D130" s="11"/>
      <c r="E130" s="12"/>
      <c r="F130" s="14"/>
      <c r="G130" s="11"/>
      <c r="H130" s="12"/>
    </row>
    <row r="131" spans="3:8" x14ac:dyDescent="0.25">
      <c r="C131" s="11"/>
      <c r="D131" s="11"/>
      <c r="E131" s="12"/>
      <c r="F131" s="14"/>
      <c r="G131" s="11"/>
      <c r="H131" s="12"/>
    </row>
    <row r="132" spans="3:8" x14ac:dyDescent="0.25">
      <c r="C132" s="11"/>
      <c r="D132" s="11"/>
      <c r="E132" s="12"/>
      <c r="F132" s="14"/>
      <c r="G132" s="11"/>
      <c r="H132" s="12"/>
    </row>
    <row r="133" spans="3:8" x14ac:dyDescent="0.25">
      <c r="C133" s="11"/>
      <c r="D133" s="11"/>
      <c r="E133" s="12"/>
      <c r="F133" s="14"/>
      <c r="G133" s="11"/>
      <c r="H133" s="12"/>
    </row>
    <row r="134" spans="3:8" x14ac:dyDescent="0.25">
      <c r="C134" s="11"/>
      <c r="D134" s="11"/>
      <c r="E134" s="12"/>
      <c r="F134" s="14"/>
      <c r="G134" s="11"/>
      <c r="H134" s="12"/>
    </row>
    <row r="135" spans="3:8" x14ac:dyDescent="0.25">
      <c r="C135" s="11"/>
      <c r="D135" s="11"/>
      <c r="E135" s="12"/>
      <c r="F135" s="14"/>
      <c r="G135" s="11"/>
      <c r="H135" s="12"/>
    </row>
    <row r="136" spans="3:8" x14ac:dyDescent="0.25">
      <c r="C136" s="11"/>
      <c r="D136" s="11"/>
      <c r="E136" s="12"/>
      <c r="F136" s="14"/>
      <c r="G136" s="11"/>
      <c r="H136" s="12"/>
    </row>
    <row r="137" spans="3:8" x14ac:dyDescent="0.25">
      <c r="C137" s="11"/>
      <c r="D137" s="11"/>
      <c r="E137" s="12"/>
      <c r="F137" s="14"/>
      <c r="G137" s="11"/>
      <c r="H137" s="12"/>
    </row>
    <row r="138" spans="3:8" x14ac:dyDescent="0.25">
      <c r="C138" s="11"/>
      <c r="D138" s="11"/>
      <c r="E138" s="12"/>
      <c r="F138" s="14"/>
      <c r="G138" s="11"/>
      <c r="H138" s="12"/>
    </row>
    <row r="139" spans="3:8" x14ac:dyDescent="0.25">
      <c r="C139" s="11"/>
      <c r="D139" s="11"/>
      <c r="E139" s="12"/>
      <c r="F139" s="14"/>
      <c r="G139" s="11"/>
      <c r="H139" s="12"/>
    </row>
    <row r="140" spans="3:8" x14ac:dyDescent="0.25">
      <c r="C140" s="11"/>
      <c r="D140" s="11"/>
      <c r="E140" s="12"/>
      <c r="F140" s="14"/>
      <c r="G140" s="11"/>
      <c r="H140" s="12"/>
    </row>
    <row r="141" spans="3:8" x14ac:dyDescent="0.25">
      <c r="C141" s="11"/>
      <c r="D141" s="11"/>
      <c r="E141" s="12"/>
      <c r="F141" s="14"/>
      <c r="G141" s="11"/>
      <c r="H141" s="12"/>
    </row>
    <row r="142" spans="3:8" x14ac:dyDescent="0.25">
      <c r="C142" s="11"/>
      <c r="D142" s="11"/>
      <c r="E142" s="12"/>
      <c r="F142" s="14"/>
      <c r="G142" s="11"/>
      <c r="H142" s="12"/>
    </row>
    <row r="143" spans="3:8" x14ac:dyDescent="0.25">
      <c r="C143" s="11"/>
      <c r="D143" s="11"/>
      <c r="E143" s="12"/>
      <c r="F143" s="14"/>
      <c r="G143" s="11"/>
      <c r="H143" s="12"/>
    </row>
    <row r="144" spans="3:8" x14ac:dyDescent="0.25">
      <c r="C144" s="11"/>
      <c r="D144" s="11"/>
      <c r="E144" s="12"/>
      <c r="F144" s="14"/>
      <c r="G144" s="11"/>
      <c r="H144" s="12"/>
    </row>
    <row r="145" spans="3:8" x14ac:dyDescent="0.25">
      <c r="C145" s="11"/>
      <c r="D145" s="11"/>
      <c r="E145" s="12"/>
      <c r="F145" s="14"/>
      <c r="G145" s="11"/>
      <c r="H145" s="12"/>
    </row>
    <row r="146" spans="3:8" x14ac:dyDescent="0.25">
      <c r="C146" s="11"/>
      <c r="D146" s="11"/>
      <c r="E146" s="12"/>
      <c r="F146" s="14"/>
      <c r="G146" s="11"/>
      <c r="H146" s="12"/>
    </row>
    <row r="147" spans="3:8" x14ac:dyDescent="0.25">
      <c r="C147" s="11"/>
      <c r="D147" s="11"/>
      <c r="E147" s="12"/>
      <c r="F147" s="14"/>
      <c r="G147" s="11"/>
      <c r="H147" s="12"/>
    </row>
    <row r="148" spans="3:8" x14ac:dyDescent="0.25">
      <c r="C148" s="11"/>
      <c r="D148" s="11"/>
      <c r="E148" s="12"/>
      <c r="F148" s="14"/>
      <c r="G148" s="11"/>
      <c r="H148" s="12"/>
    </row>
    <row r="149" spans="3:8" x14ac:dyDescent="0.25">
      <c r="C149" s="11"/>
      <c r="D149" s="11"/>
      <c r="E149" s="12"/>
      <c r="F149" s="14"/>
      <c r="G149" s="11"/>
      <c r="H149" s="12"/>
    </row>
    <row r="150" spans="3:8" x14ac:dyDescent="0.25">
      <c r="C150" s="11"/>
      <c r="D150" s="11"/>
      <c r="E150" s="12"/>
      <c r="F150" s="14"/>
      <c r="G150" s="11"/>
      <c r="H150" s="12"/>
    </row>
    <row r="151" spans="3:8" x14ac:dyDescent="0.25">
      <c r="C151" s="11"/>
      <c r="D151" s="11"/>
      <c r="E151" s="12"/>
      <c r="F151" s="14"/>
      <c r="G151" s="11"/>
      <c r="H151" s="12"/>
    </row>
    <row r="152" spans="3:8" x14ac:dyDescent="0.25">
      <c r="C152" s="11"/>
      <c r="D152" s="11"/>
      <c r="E152" s="12"/>
      <c r="F152" s="14"/>
      <c r="G152" s="11"/>
      <c r="H152" s="12"/>
    </row>
    <row r="153" spans="3:8" x14ac:dyDescent="0.25">
      <c r="C153" s="11"/>
      <c r="D153" s="11"/>
      <c r="E153" s="12"/>
      <c r="F153" s="14"/>
      <c r="G153" s="11"/>
      <c r="H153" s="12"/>
    </row>
    <row r="154" spans="3:8" x14ac:dyDescent="0.25">
      <c r="C154" s="11"/>
      <c r="D154" s="11"/>
      <c r="E154" s="12"/>
      <c r="F154" s="14"/>
      <c r="G154" s="11"/>
      <c r="H154" s="12"/>
    </row>
    <row r="155" spans="3:8" x14ac:dyDescent="0.25">
      <c r="C155" s="11"/>
      <c r="D155" s="11"/>
      <c r="E155" s="12"/>
      <c r="F155" s="14"/>
      <c r="G155" s="11"/>
      <c r="H155" s="12"/>
    </row>
    <row r="156" spans="3:8" x14ac:dyDescent="0.25">
      <c r="C156" s="11"/>
      <c r="D156" s="11"/>
      <c r="E156" s="12"/>
      <c r="F156" s="14"/>
      <c r="G156" s="11"/>
      <c r="H156" s="12"/>
    </row>
    <row r="157" spans="3:8" x14ac:dyDescent="0.25">
      <c r="C157" s="11"/>
      <c r="D157" s="11"/>
      <c r="E157" s="12"/>
      <c r="F157" s="14"/>
      <c r="G157" s="11"/>
      <c r="H157" s="12"/>
    </row>
    <row r="158" spans="3:8" x14ac:dyDescent="0.25">
      <c r="C158" s="11"/>
      <c r="D158" s="11"/>
      <c r="E158" s="12"/>
      <c r="F158" s="14"/>
      <c r="G158" s="11"/>
      <c r="H158" s="12"/>
    </row>
    <row r="159" spans="3:8" x14ac:dyDescent="0.25">
      <c r="C159" s="11"/>
      <c r="D159" s="11"/>
      <c r="E159" s="12"/>
      <c r="F159" s="14"/>
      <c r="G159" s="11"/>
      <c r="H159" s="12"/>
    </row>
    <row r="160" spans="3:8" x14ac:dyDescent="0.25">
      <c r="C160" s="11"/>
      <c r="D160" s="11"/>
      <c r="E160" s="12"/>
      <c r="F160" s="14"/>
      <c r="G160" s="11"/>
      <c r="H160" s="12"/>
    </row>
    <row r="161" spans="3:8" x14ac:dyDescent="0.25">
      <c r="C161" s="11"/>
      <c r="D161" s="11"/>
      <c r="E161" s="12"/>
      <c r="F161" s="14"/>
      <c r="G161" s="11"/>
      <c r="H161" s="12"/>
    </row>
    <row r="162" spans="3:8" x14ac:dyDescent="0.25">
      <c r="C162" s="11"/>
      <c r="D162" s="11"/>
      <c r="E162" s="12"/>
      <c r="F162" s="14"/>
      <c r="G162" s="11"/>
      <c r="H162" s="12"/>
    </row>
    <row r="163" spans="3:8" x14ac:dyDescent="0.25">
      <c r="C163" s="11"/>
      <c r="D163" s="11"/>
      <c r="E163" s="12"/>
      <c r="F163" s="14"/>
      <c r="G163" s="11"/>
      <c r="H163" s="12"/>
    </row>
    <row r="164" spans="3:8" x14ac:dyDescent="0.25">
      <c r="C164" s="11"/>
      <c r="D164" s="11"/>
      <c r="E164" s="12"/>
      <c r="F164" s="14"/>
      <c r="G164" s="11"/>
      <c r="H164" s="12"/>
    </row>
    <row r="165" spans="3:8" x14ac:dyDescent="0.25">
      <c r="C165" s="11"/>
      <c r="D165" s="11"/>
      <c r="E165" s="12"/>
      <c r="F165" s="14"/>
      <c r="G165" s="11"/>
      <c r="H165" s="12"/>
    </row>
    <row r="166" spans="3:8" x14ac:dyDescent="0.25">
      <c r="C166" s="11"/>
      <c r="D166" s="11"/>
      <c r="E166" s="12"/>
      <c r="F166" s="14"/>
      <c r="G166" s="11"/>
      <c r="H166" s="12"/>
    </row>
    <row r="167" spans="3:8" x14ac:dyDescent="0.25">
      <c r="C167" s="11"/>
      <c r="D167" s="11"/>
      <c r="E167" s="12"/>
      <c r="F167" s="14"/>
      <c r="G167" s="11"/>
      <c r="H167" s="12"/>
    </row>
    <row r="168" spans="3:8" x14ac:dyDescent="0.25">
      <c r="C168" s="11"/>
      <c r="D168" s="11"/>
      <c r="E168" s="12"/>
      <c r="F168" s="14"/>
      <c r="G168" s="11"/>
      <c r="H168" s="12"/>
    </row>
    <row r="169" spans="3:8" x14ac:dyDescent="0.25">
      <c r="C169" s="11"/>
      <c r="D169" s="11"/>
      <c r="E169" s="12"/>
      <c r="F169" s="14"/>
      <c r="G169" s="11"/>
      <c r="H169" s="12"/>
    </row>
    <row r="170" spans="3:8" x14ac:dyDescent="0.25">
      <c r="C170" s="11"/>
      <c r="D170" s="11"/>
      <c r="E170" s="12"/>
      <c r="F170" s="14"/>
      <c r="G170" s="11"/>
      <c r="H170" s="12"/>
    </row>
    <row r="171" spans="3:8" x14ac:dyDescent="0.25">
      <c r="C171" s="11"/>
      <c r="D171" s="11"/>
      <c r="E171" s="12"/>
      <c r="F171" s="14"/>
      <c r="G171" s="11"/>
      <c r="H171" s="12"/>
    </row>
    <row r="172" spans="3:8" x14ac:dyDescent="0.25">
      <c r="C172" s="11"/>
      <c r="D172" s="11"/>
      <c r="E172" s="12"/>
      <c r="F172" s="14"/>
      <c r="G172" s="11"/>
      <c r="H172" s="12"/>
    </row>
    <row r="173" spans="3:8" x14ac:dyDescent="0.25">
      <c r="C173" s="11"/>
      <c r="D173" s="11"/>
      <c r="E173" s="12"/>
      <c r="F173" s="14"/>
      <c r="G173" s="11"/>
      <c r="H173" s="12"/>
    </row>
    <row r="174" spans="3:8" x14ac:dyDescent="0.25">
      <c r="C174" s="11"/>
      <c r="D174" s="11"/>
      <c r="E174" s="12"/>
      <c r="F174" s="14"/>
      <c r="G174" s="11"/>
      <c r="H174" s="12"/>
    </row>
    <row r="175" spans="3:8" x14ac:dyDescent="0.25">
      <c r="C175" s="11"/>
      <c r="D175" s="11"/>
      <c r="E175" s="12"/>
      <c r="F175" s="14"/>
      <c r="G175" s="11"/>
      <c r="H175" s="12"/>
    </row>
    <row r="176" spans="3:8" x14ac:dyDescent="0.25">
      <c r="C176" s="11"/>
      <c r="D176" s="11"/>
      <c r="E176" s="12"/>
      <c r="F176" s="14"/>
      <c r="G176" s="11"/>
      <c r="H176" s="12"/>
    </row>
    <row r="177" spans="3:8" x14ac:dyDescent="0.25">
      <c r="C177" s="11"/>
      <c r="D177" s="11"/>
      <c r="E177" s="12"/>
      <c r="F177" s="14"/>
      <c r="G177" s="11"/>
      <c r="H177" s="12"/>
    </row>
    <row r="178" spans="3:8" x14ac:dyDescent="0.25">
      <c r="C178" s="11"/>
      <c r="D178" s="11"/>
      <c r="E178" s="12"/>
      <c r="F178" s="14"/>
      <c r="G178" s="11"/>
      <c r="H178" s="12"/>
    </row>
    <row r="179" spans="3:8" x14ac:dyDescent="0.25">
      <c r="C179" s="11"/>
      <c r="D179" s="11"/>
      <c r="E179" s="12"/>
      <c r="F179" s="14"/>
      <c r="G179" s="11"/>
      <c r="H179" s="12"/>
    </row>
    <row r="180" spans="3:8" x14ac:dyDescent="0.25">
      <c r="C180" s="11"/>
      <c r="D180" s="11"/>
      <c r="E180" s="12"/>
      <c r="F180" s="14"/>
      <c r="G180" s="11"/>
      <c r="H180" s="12"/>
    </row>
    <row r="181" spans="3:8" x14ac:dyDescent="0.25">
      <c r="C181" s="11"/>
      <c r="D181" s="11"/>
      <c r="E181" s="12"/>
      <c r="F181" s="14"/>
      <c r="G181" s="11"/>
      <c r="H181" s="12"/>
    </row>
    <row r="182" spans="3:8" x14ac:dyDescent="0.25">
      <c r="C182" s="11"/>
      <c r="D182" s="11"/>
      <c r="E182" s="12"/>
      <c r="F182" s="14"/>
      <c r="G182" s="11"/>
      <c r="H182" s="12"/>
    </row>
    <row r="183" spans="3:8" x14ac:dyDescent="0.25">
      <c r="C183" s="11"/>
      <c r="D183" s="11"/>
      <c r="E183" s="12"/>
      <c r="F183" s="14"/>
      <c r="G183" s="11"/>
      <c r="H183" s="12"/>
    </row>
    <row r="184" spans="3:8" x14ac:dyDescent="0.25">
      <c r="C184" s="11"/>
      <c r="D184" s="11"/>
      <c r="E184" s="12"/>
      <c r="F184" s="14"/>
      <c r="G184" s="11"/>
      <c r="H184" s="12"/>
    </row>
    <row r="185" spans="3:8" x14ac:dyDescent="0.25">
      <c r="C185" s="11"/>
      <c r="D185" s="11"/>
      <c r="E185" s="12"/>
      <c r="F185" s="14"/>
      <c r="G185" s="11"/>
      <c r="H185" s="12"/>
    </row>
    <row r="186" spans="3:8" x14ac:dyDescent="0.25">
      <c r="C186" s="11"/>
      <c r="D186" s="11"/>
      <c r="E186" s="12"/>
      <c r="F186" s="14"/>
      <c r="G186" s="11"/>
      <c r="H186" s="12"/>
    </row>
    <row r="187" spans="3:8" x14ac:dyDescent="0.25">
      <c r="C187" s="11"/>
      <c r="D187" s="11"/>
      <c r="E187" s="12"/>
      <c r="F187" s="14"/>
      <c r="G187" s="11"/>
      <c r="H187" s="12"/>
    </row>
    <row r="188" spans="3:8" x14ac:dyDescent="0.25">
      <c r="C188" s="11"/>
      <c r="D188" s="11"/>
      <c r="E188" s="12"/>
      <c r="F188" s="14"/>
      <c r="G188" s="11"/>
      <c r="H188" s="12"/>
    </row>
    <row r="189" spans="3:8" x14ac:dyDescent="0.25">
      <c r="C189" s="11"/>
      <c r="D189" s="11"/>
      <c r="E189" s="12"/>
      <c r="F189" s="14"/>
      <c r="G189" s="11"/>
      <c r="H189" s="12"/>
    </row>
    <row r="190" spans="3:8" x14ac:dyDescent="0.25">
      <c r="C190" s="11"/>
      <c r="D190" s="11"/>
      <c r="E190" s="12"/>
      <c r="F190" s="14"/>
      <c r="G190" s="11"/>
      <c r="H190" s="12"/>
    </row>
    <row r="191" spans="3:8" x14ac:dyDescent="0.25">
      <c r="C191" s="11"/>
      <c r="D191" s="11"/>
      <c r="E191" s="12"/>
      <c r="F191" s="14"/>
      <c r="G191" s="11"/>
      <c r="H191" s="12"/>
    </row>
    <row r="192" spans="3:8" x14ac:dyDescent="0.25">
      <c r="C192" s="11"/>
      <c r="D192" s="11"/>
      <c r="E192" s="12"/>
      <c r="F192" s="14"/>
      <c r="G192" s="11"/>
      <c r="H192" s="12"/>
    </row>
    <row r="193" spans="3:8" x14ac:dyDescent="0.25">
      <c r="C193" s="11"/>
      <c r="D193" s="11"/>
      <c r="E193" s="12"/>
      <c r="F193" s="14"/>
      <c r="G193" s="11"/>
      <c r="H193" s="12"/>
    </row>
    <row r="194" spans="3:8" x14ac:dyDescent="0.25">
      <c r="C194" s="11"/>
      <c r="D194" s="11"/>
      <c r="E194" s="12"/>
      <c r="F194" s="14"/>
      <c r="G194" s="11"/>
      <c r="H194" s="12"/>
    </row>
    <row r="195" spans="3:8" x14ac:dyDescent="0.25">
      <c r="C195" s="11"/>
      <c r="D195" s="11"/>
      <c r="E195" s="12"/>
      <c r="F195" s="14"/>
      <c r="G195" s="11"/>
      <c r="H195" s="12"/>
    </row>
    <row r="196" spans="3:8" x14ac:dyDescent="0.25">
      <c r="C196" s="11"/>
      <c r="D196" s="11"/>
      <c r="E196" s="12"/>
      <c r="F196" s="14"/>
      <c r="G196" s="11"/>
      <c r="H196" s="12"/>
    </row>
    <row r="197" spans="3:8" x14ac:dyDescent="0.25">
      <c r="C197" s="11"/>
      <c r="D197" s="11"/>
      <c r="E197" s="12"/>
      <c r="F197" s="14"/>
      <c r="G197" s="11"/>
      <c r="H197" s="12"/>
    </row>
    <row r="198" spans="3:8" x14ac:dyDescent="0.25">
      <c r="C198" s="11"/>
      <c r="D198" s="11"/>
      <c r="E198" s="12"/>
      <c r="F198" s="14"/>
      <c r="G198" s="11"/>
      <c r="H198" s="12"/>
    </row>
    <row r="199" spans="3:8" x14ac:dyDescent="0.25">
      <c r="C199" s="11"/>
      <c r="D199" s="11"/>
      <c r="E199" s="12"/>
      <c r="F199" s="14"/>
      <c r="G199" s="11"/>
      <c r="H199" s="12"/>
    </row>
    <row r="200" spans="3:8" x14ac:dyDescent="0.25">
      <c r="C200" s="11"/>
      <c r="D200" s="11"/>
      <c r="E200" s="12"/>
      <c r="F200" s="14"/>
      <c r="G200" s="11"/>
      <c r="H200" s="12"/>
    </row>
    <row r="201" spans="3:8" x14ac:dyDescent="0.25">
      <c r="C201" s="11"/>
      <c r="D201" s="11"/>
      <c r="E201" s="12"/>
      <c r="F201" s="14"/>
      <c r="G201" s="11"/>
      <c r="H201" s="12"/>
    </row>
    <row r="202" spans="3:8" x14ac:dyDescent="0.25">
      <c r="C202" s="11"/>
      <c r="D202" s="11"/>
      <c r="E202" s="12"/>
      <c r="F202" s="14"/>
      <c r="G202" s="11"/>
      <c r="H202" s="12"/>
    </row>
    <row r="203" spans="3:8" x14ac:dyDescent="0.25">
      <c r="C203" s="11"/>
      <c r="D203" s="11"/>
      <c r="E203" s="12"/>
      <c r="F203" s="14"/>
      <c r="G203" s="11"/>
      <c r="H203" s="12"/>
    </row>
    <row r="204" spans="3:8" x14ac:dyDescent="0.25">
      <c r="C204" s="11"/>
      <c r="D204" s="11"/>
      <c r="E204" s="12"/>
      <c r="F204" s="14"/>
      <c r="G204" s="11"/>
      <c r="H204" s="12"/>
    </row>
    <row r="205" spans="3:8" x14ac:dyDescent="0.25">
      <c r="C205" s="11"/>
      <c r="D205" s="11"/>
      <c r="E205" s="12"/>
      <c r="F205" s="14"/>
      <c r="G205" s="11"/>
      <c r="H205" s="12"/>
    </row>
    <row r="206" spans="3:8" x14ac:dyDescent="0.25">
      <c r="C206" s="11"/>
      <c r="D206" s="11"/>
      <c r="E206" s="12"/>
      <c r="F206" s="14"/>
      <c r="G206" s="11"/>
      <c r="H206" s="12"/>
    </row>
  </sheetData>
  <mergeCells count="8">
    <mergeCell ref="C32:E32"/>
    <mergeCell ref="C33:E33"/>
    <mergeCell ref="C34:E34"/>
    <mergeCell ref="C35:E35"/>
    <mergeCell ref="D2:H2"/>
    <mergeCell ref="D3:E3"/>
    <mergeCell ref="D4:E4"/>
    <mergeCell ref="D5:H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Y37"/>
  <sheetViews>
    <sheetView workbookViewId="0">
      <selection activeCell="D5" sqref="D2:H5"/>
    </sheetView>
  </sheetViews>
  <sheetFormatPr defaultColWidth="8.85546875" defaultRowHeight="15" x14ac:dyDescent="0.25"/>
  <cols>
    <col min="3" max="3" width="11.42578125" style="2" customWidth="1"/>
    <col min="4" max="4" width="18.140625" style="2" customWidth="1"/>
    <col min="5" max="5" width="59.42578125" style="1" customWidth="1"/>
    <col min="6" max="6" width="14.42578125" style="2" customWidth="1"/>
    <col min="7" max="7" width="17" style="2" customWidth="1"/>
    <col min="8" max="8" width="35.42578125" style="64" customWidth="1"/>
    <col min="9" max="9" width="10" customWidth="1"/>
    <col min="10" max="21" width="9.140625" style="25"/>
  </cols>
  <sheetData>
    <row r="2" spans="3:25" ht="15" customHeight="1" x14ac:dyDescent="0.35">
      <c r="D2" s="103" t="s">
        <v>195</v>
      </c>
      <c r="E2" s="104"/>
      <c r="F2" s="104"/>
      <c r="G2" s="104"/>
      <c r="H2" s="104"/>
      <c r="V2" s="22"/>
      <c r="W2" s="22"/>
      <c r="X2" s="22"/>
      <c r="Y2" s="22"/>
    </row>
    <row r="3" spans="3:25" ht="15" customHeight="1" x14ac:dyDescent="0.25">
      <c r="D3" s="105" t="s">
        <v>141</v>
      </c>
      <c r="E3" s="104"/>
      <c r="F3" s="14"/>
      <c r="G3" s="11"/>
      <c r="H3" s="12"/>
      <c r="V3" s="22"/>
      <c r="W3" s="22"/>
      <c r="X3" s="22"/>
      <c r="Y3" s="22"/>
    </row>
    <row r="4" spans="3:25" ht="15" customHeight="1" x14ac:dyDescent="0.25">
      <c r="D4" s="105" t="s">
        <v>142</v>
      </c>
      <c r="E4" s="104"/>
      <c r="F4" s="14"/>
      <c r="G4" s="11"/>
      <c r="H4" s="12"/>
      <c r="V4" s="22"/>
      <c r="W4" s="22"/>
      <c r="X4" s="22"/>
      <c r="Y4" s="22"/>
    </row>
    <row r="5" spans="3:25" ht="15" customHeight="1" x14ac:dyDescent="0.25">
      <c r="D5" s="105" t="s">
        <v>196</v>
      </c>
      <c r="E5" s="104"/>
      <c r="F5" s="104"/>
      <c r="G5" s="104"/>
      <c r="H5" s="104"/>
      <c r="V5" s="22"/>
      <c r="W5" s="22"/>
      <c r="X5" s="22"/>
      <c r="Y5" s="22"/>
    </row>
    <row r="6" spans="3:25" x14ac:dyDescent="0.25">
      <c r="V6" s="22"/>
      <c r="W6" s="22"/>
      <c r="X6" s="22"/>
      <c r="Y6" s="22"/>
    </row>
    <row r="7" spans="3:25" ht="45.75" thickBot="1" x14ac:dyDescent="0.3">
      <c r="C7" s="42" t="s">
        <v>0</v>
      </c>
      <c r="D7" s="42" t="s">
        <v>48</v>
      </c>
      <c r="E7" s="34" t="s">
        <v>49</v>
      </c>
      <c r="F7" s="40" t="s">
        <v>52</v>
      </c>
      <c r="G7" s="35" t="s">
        <v>50</v>
      </c>
      <c r="H7" s="35" t="s">
        <v>51</v>
      </c>
      <c r="J7" s="23" t="s">
        <v>40</v>
      </c>
      <c r="K7" s="24" t="s">
        <v>41</v>
      </c>
      <c r="L7" s="24" t="s">
        <v>42</v>
      </c>
      <c r="M7" s="24" t="s">
        <v>43</v>
      </c>
      <c r="N7" s="25">
        <v>1</v>
      </c>
      <c r="O7" s="25">
        <v>0</v>
      </c>
      <c r="V7" s="22"/>
      <c r="W7" s="22"/>
      <c r="X7" s="22"/>
      <c r="Y7" s="22"/>
    </row>
    <row r="8" spans="3:25" ht="135" x14ac:dyDescent="0.25">
      <c r="C8" s="3" t="s">
        <v>24</v>
      </c>
      <c r="D8" s="3">
        <v>4</v>
      </c>
      <c r="E8" s="21" t="s">
        <v>79</v>
      </c>
      <c r="F8" s="49" t="s">
        <v>40</v>
      </c>
      <c r="G8" s="48">
        <f>IF(F8=J7,J8*D8)+IF(F8=K7,K8*D8)</f>
        <v>4</v>
      </c>
      <c r="H8" s="4" t="s">
        <v>122</v>
      </c>
      <c r="J8" s="25">
        <v>1</v>
      </c>
      <c r="K8" s="25">
        <v>0</v>
      </c>
      <c r="N8" s="25">
        <f>IF(F8=J7,N7)+IF(F8=K7,N7)+IF(F8=L7,N7)+IF(F8=M7,N7)+IF(F8=O7,O7)</f>
        <v>1</v>
      </c>
      <c r="Q8" s="25">
        <f>D8*N8</f>
        <v>4</v>
      </c>
      <c r="V8" s="22"/>
      <c r="W8" s="22"/>
      <c r="X8" s="22"/>
      <c r="Y8" s="22"/>
    </row>
    <row r="9" spans="3:25" ht="150" x14ac:dyDescent="0.25">
      <c r="C9" s="3" t="s">
        <v>25</v>
      </c>
      <c r="D9" s="3">
        <v>3</v>
      </c>
      <c r="E9" s="21" t="s">
        <v>80</v>
      </c>
      <c r="F9" s="50" t="s">
        <v>42</v>
      </c>
      <c r="G9" s="48">
        <f>IF(F9=J7,J9*D9)+IF(F9=K7,K9*D9)+IF(F9=L7,L9*D9)+IF(F9=M7,M9*D9)</f>
        <v>1.5</v>
      </c>
      <c r="H9" s="4" t="s">
        <v>123</v>
      </c>
      <c r="J9" s="25">
        <v>1</v>
      </c>
      <c r="K9" s="25">
        <v>0.75</v>
      </c>
      <c r="L9" s="25">
        <v>0.5</v>
      </c>
      <c r="M9" s="25">
        <v>0.25</v>
      </c>
      <c r="N9" s="25">
        <f>IF(F9=J7,N7)+IF(F9=K7,N7)+IF(F9=L7,N7)+IF(F9=M7,N7)+IF(F9=O7,O7)</f>
        <v>1</v>
      </c>
      <c r="Q9" s="25">
        <f>D9*N9</f>
        <v>3</v>
      </c>
      <c r="V9" s="22"/>
      <c r="W9" s="22"/>
      <c r="X9" s="22"/>
      <c r="Y9" s="22"/>
    </row>
    <row r="10" spans="3:25" ht="120" x14ac:dyDescent="0.25">
      <c r="C10" s="3" t="s">
        <v>26</v>
      </c>
      <c r="D10" s="3">
        <v>3</v>
      </c>
      <c r="E10" s="47" t="s">
        <v>81</v>
      </c>
      <c r="F10" s="51" t="s">
        <v>42</v>
      </c>
      <c r="G10" s="48">
        <f>IF(F10=J7,J10*D10)+IF(F10=K7,K10*D10)+IF(F10=L7,L10*D10)</f>
        <v>0</v>
      </c>
      <c r="H10" s="4" t="s">
        <v>124</v>
      </c>
      <c r="J10" s="25">
        <v>1</v>
      </c>
      <c r="K10" s="25">
        <v>0.5</v>
      </c>
      <c r="L10" s="25">
        <v>0</v>
      </c>
      <c r="N10" s="25">
        <f>IF(F10=J7,N7)+IF(F10=K7,N7)+IF(F10=L7,N7)+IF(F10=M7,N7)+IF(F10=O7,O7)</f>
        <v>1</v>
      </c>
      <c r="Q10" s="25">
        <f>D10*N10</f>
        <v>3</v>
      </c>
      <c r="V10" s="22"/>
      <c r="W10" s="22"/>
      <c r="X10" s="22"/>
      <c r="Y10" s="22"/>
    </row>
    <row r="11" spans="3:25" ht="150" x14ac:dyDescent="0.25">
      <c r="C11" s="3" t="s">
        <v>27</v>
      </c>
      <c r="D11" s="3">
        <v>3</v>
      </c>
      <c r="E11" s="21" t="s">
        <v>82</v>
      </c>
      <c r="F11" s="51" t="s">
        <v>41</v>
      </c>
      <c r="G11" s="48">
        <f>IF(F11=J7,J11*D11)+IF(F11=K7,K11*D11)+IF(F11=L7,L11*D11)</f>
        <v>1.5</v>
      </c>
      <c r="H11" s="4" t="s">
        <v>124</v>
      </c>
      <c r="I11" s="39"/>
      <c r="J11" s="25">
        <v>1</v>
      </c>
      <c r="K11" s="25">
        <v>0.5</v>
      </c>
      <c r="L11" s="25">
        <v>0</v>
      </c>
      <c r="N11" s="25">
        <f>IF(F11=J7,N7)+IF(F11=K7,N7)+IF(F11=L7,N7)+IF(F11=M7,N7)+IF(F11=O7,O7)</f>
        <v>1</v>
      </c>
      <c r="Q11" s="25">
        <f t="shared" ref="Q11:Q15" si="0">D11*N11</f>
        <v>3</v>
      </c>
      <c r="V11" s="22"/>
      <c r="W11" s="22"/>
      <c r="X11" s="22"/>
      <c r="Y11" s="22"/>
    </row>
    <row r="12" spans="3:25" ht="120" x14ac:dyDescent="0.25">
      <c r="C12" s="3" t="s">
        <v>28</v>
      </c>
      <c r="D12" s="3">
        <v>2</v>
      </c>
      <c r="E12" s="21" t="s">
        <v>83</v>
      </c>
      <c r="F12" s="51" t="s">
        <v>41</v>
      </c>
      <c r="G12" s="48">
        <f>IF(F12=J7,J12*D12)+IF(F12=K7,K12*D12)</f>
        <v>0</v>
      </c>
      <c r="H12" s="4" t="s">
        <v>125</v>
      </c>
      <c r="J12" s="25">
        <v>1</v>
      </c>
      <c r="K12" s="25">
        <v>0</v>
      </c>
      <c r="N12" s="25">
        <f>IF(F12=J7,N7)+IF(F12=K7,N7)+IF(F12=L7,N7)+IF(F12=M7,N7)+IF(F12=O7,O7)</f>
        <v>1</v>
      </c>
      <c r="Q12" s="25">
        <f t="shared" si="0"/>
        <v>2</v>
      </c>
      <c r="V12" s="22"/>
      <c r="W12" s="22"/>
      <c r="X12" s="22"/>
      <c r="Y12" s="22"/>
    </row>
    <row r="13" spans="3:25" ht="210" x14ac:dyDescent="0.25">
      <c r="C13" s="3" t="s">
        <v>29</v>
      </c>
      <c r="D13" s="6">
        <v>2</v>
      </c>
      <c r="E13" s="21" t="s">
        <v>84</v>
      </c>
      <c r="F13" s="66" t="s">
        <v>40</v>
      </c>
      <c r="G13" s="48">
        <f>IF(F13=J7,J13*D13)+IF(F13=K7,K13*D13)+IF(F13=L7,L13*D13)</f>
        <v>2</v>
      </c>
      <c r="H13" s="4" t="s">
        <v>126</v>
      </c>
      <c r="J13" s="25">
        <v>1</v>
      </c>
      <c r="K13" s="25">
        <v>0.5</v>
      </c>
      <c r="L13" s="25">
        <v>0.25</v>
      </c>
      <c r="N13" s="25">
        <f>IF(F13=J7,N7)+IF(F13=K7,N7)+IF(F13=L7,N7)+IF(F13=M7,N7)+IF(F13=O7,O7)</f>
        <v>1</v>
      </c>
      <c r="Q13" s="25">
        <f t="shared" si="0"/>
        <v>2</v>
      </c>
      <c r="V13" s="22"/>
      <c r="W13" s="22"/>
      <c r="X13" s="22"/>
      <c r="Y13" s="22"/>
    </row>
    <row r="14" spans="3:25" ht="165" x14ac:dyDescent="0.25">
      <c r="C14" s="3" t="s">
        <v>30</v>
      </c>
      <c r="D14" s="6">
        <v>3</v>
      </c>
      <c r="E14" s="21" t="s">
        <v>85</v>
      </c>
      <c r="F14" s="51" t="s">
        <v>40</v>
      </c>
      <c r="G14" s="48">
        <f>IF(F14=J7,J14*D14)+IF(F14=K7,K14*D14)+IF(F14=L7,L14*D14)</f>
        <v>3</v>
      </c>
      <c r="H14" s="4" t="s">
        <v>127</v>
      </c>
      <c r="J14" s="25">
        <v>1</v>
      </c>
      <c r="K14" s="25">
        <v>0.25</v>
      </c>
      <c r="L14" s="25">
        <v>0</v>
      </c>
      <c r="N14" s="25">
        <f>IF(F14=J7,N7)+IF(F14=K7,N7)+IF(F14=L7,N7)+IF(F14=M7,N7)+IF(F14=O7,O7)</f>
        <v>1</v>
      </c>
      <c r="Q14" s="25">
        <f t="shared" si="0"/>
        <v>3</v>
      </c>
      <c r="V14" s="22"/>
      <c r="W14" s="22"/>
      <c r="X14" s="22"/>
      <c r="Y14" s="22"/>
    </row>
    <row r="15" spans="3:25" ht="105.75" thickBot="1" x14ac:dyDescent="0.3">
      <c r="C15" s="3" t="s">
        <v>31</v>
      </c>
      <c r="D15" s="3">
        <v>4</v>
      </c>
      <c r="E15" s="21" t="s">
        <v>86</v>
      </c>
      <c r="F15" s="52" t="s">
        <v>40</v>
      </c>
      <c r="G15" s="48">
        <f>IF(F15=J7,J15*D15)+IF(F15=K7,K15*D15)+IF(F15=L7,L15*D15)</f>
        <v>4</v>
      </c>
      <c r="H15" s="4" t="s">
        <v>128</v>
      </c>
      <c r="J15" s="25">
        <v>1</v>
      </c>
      <c r="K15" s="25">
        <v>0.25</v>
      </c>
      <c r="L15" s="25">
        <v>0</v>
      </c>
      <c r="N15" s="25">
        <f>IF(F15=J7,N7)+IF(F15=K7,N7)+IF(F15=L7,N7)+IF(F15=M7,N7)+IF(F15=O7,O7)</f>
        <v>1</v>
      </c>
      <c r="Q15" s="25">
        <f t="shared" si="0"/>
        <v>4</v>
      </c>
      <c r="V15" s="22"/>
      <c r="W15" s="22"/>
      <c r="X15" s="22"/>
      <c r="Y15" s="22"/>
    </row>
    <row r="16" spans="3:25" x14ac:dyDescent="0.25">
      <c r="F16" s="54"/>
      <c r="G16" s="29"/>
      <c r="H16" s="5"/>
      <c r="V16" s="22"/>
      <c r="W16" s="22"/>
      <c r="X16" s="22"/>
      <c r="Y16" s="22"/>
    </row>
    <row r="17" spans="3:25" ht="15" customHeight="1" x14ac:dyDescent="0.25">
      <c r="C17" s="101" t="s">
        <v>55</v>
      </c>
      <c r="D17" s="102"/>
      <c r="E17" s="102"/>
      <c r="F17" s="33">
        <f>D8+D9+D10+D11+D12+D13+D14+D15</f>
        <v>24</v>
      </c>
      <c r="G17" s="29"/>
      <c r="V17" s="22"/>
      <c r="W17" s="22"/>
      <c r="X17" s="22"/>
      <c r="Y17" s="22"/>
    </row>
    <row r="18" spans="3:25" ht="15" customHeight="1" x14ac:dyDescent="0.25">
      <c r="C18" s="101" t="s">
        <v>108</v>
      </c>
      <c r="D18" s="102"/>
      <c r="E18" s="102"/>
      <c r="F18" s="30">
        <f>Q15+Q14+Q13+Q12+Q11+Q10+Q9+Q8</f>
        <v>24</v>
      </c>
      <c r="G18" s="29"/>
      <c r="V18" s="22"/>
      <c r="W18" s="22"/>
      <c r="X18" s="22"/>
      <c r="Y18" s="22"/>
    </row>
    <row r="19" spans="3:25" x14ac:dyDescent="0.25">
      <c r="C19" s="101" t="s">
        <v>54</v>
      </c>
      <c r="D19" s="102"/>
      <c r="E19" s="102"/>
      <c r="F19" s="30">
        <f>G8+G9+G10+G11+G12+G13+G14+G15</f>
        <v>16</v>
      </c>
      <c r="G19" s="29"/>
      <c r="V19" s="22"/>
      <c r="W19" s="22"/>
      <c r="X19" s="22"/>
      <c r="Y19" s="22"/>
    </row>
    <row r="20" spans="3:25" x14ac:dyDescent="0.25">
      <c r="C20" s="101" t="s">
        <v>53</v>
      </c>
      <c r="D20" s="102"/>
      <c r="E20" s="102"/>
      <c r="F20" s="31">
        <f>F19/F18</f>
        <v>0.66666666666666663</v>
      </c>
      <c r="G20" s="29"/>
      <c r="V20" s="22"/>
      <c r="W20" s="22"/>
      <c r="X20" s="22"/>
      <c r="Y20" s="22"/>
    </row>
    <row r="21" spans="3:25" x14ac:dyDescent="0.25">
      <c r="G21" s="29"/>
      <c r="V21" s="22"/>
      <c r="W21" s="22"/>
      <c r="X21" s="22"/>
      <c r="Y21" s="22"/>
    </row>
    <row r="22" spans="3:25" x14ac:dyDescent="0.25">
      <c r="G22" s="29"/>
      <c r="V22" s="22"/>
      <c r="W22" s="22"/>
      <c r="X22" s="22"/>
      <c r="Y22" s="22"/>
    </row>
    <row r="23" spans="3:25" x14ac:dyDescent="0.25">
      <c r="G23" s="29"/>
      <c r="V23" s="22"/>
      <c r="W23" s="22"/>
      <c r="X23" s="22"/>
      <c r="Y23" s="22"/>
    </row>
    <row r="24" spans="3:25" x14ac:dyDescent="0.25">
      <c r="G24" s="29"/>
      <c r="V24" s="22"/>
      <c r="W24" s="22"/>
      <c r="X24" s="22"/>
      <c r="Y24" s="22"/>
    </row>
    <row r="25" spans="3:25" x14ac:dyDescent="0.25">
      <c r="G25" s="29"/>
      <c r="V25" s="22"/>
      <c r="W25" s="22"/>
      <c r="X25" s="22"/>
      <c r="Y25" s="22"/>
    </row>
    <row r="26" spans="3:25" x14ac:dyDescent="0.25">
      <c r="G26" s="29"/>
      <c r="V26" s="22"/>
      <c r="W26" s="22"/>
      <c r="X26" s="22"/>
      <c r="Y26" s="22"/>
    </row>
    <row r="27" spans="3:25" x14ac:dyDescent="0.25">
      <c r="G27" s="29"/>
      <c r="V27" s="22"/>
      <c r="W27" s="22"/>
      <c r="X27" s="22"/>
      <c r="Y27" s="22"/>
    </row>
    <row r="28" spans="3:25" x14ac:dyDescent="0.25">
      <c r="G28" s="29"/>
      <c r="V28" s="22"/>
      <c r="W28" s="22"/>
      <c r="X28" s="22"/>
      <c r="Y28" s="22"/>
    </row>
    <row r="29" spans="3:25" x14ac:dyDescent="0.25">
      <c r="G29" s="29"/>
      <c r="V29" s="22"/>
      <c r="W29" s="22"/>
      <c r="X29" s="22"/>
      <c r="Y29" s="22"/>
    </row>
    <row r="30" spans="3:25" x14ac:dyDescent="0.25">
      <c r="G30" s="29"/>
      <c r="V30" s="22"/>
      <c r="W30" s="22"/>
      <c r="X30" s="22"/>
      <c r="Y30" s="22"/>
    </row>
    <row r="31" spans="3:25" x14ac:dyDescent="0.25">
      <c r="G31" s="29"/>
      <c r="V31" s="22"/>
      <c r="W31" s="22"/>
      <c r="X31" s="22"/>
      <c r="Y31" s="22"/>
    </row>
    <row r="32" spans="3:25" x14ac:dyDescent="0.25">
      <c r="V32" s="22"/>
      <c r="W32" s="22"/>
      <c r="X32" s="22"/>
      <c r="Y32" s="22"/>
    </row>
    <row r="33" spans="22:25" x14ac:dyDescent="0.25">
      <c r="V33" s="22"/>
      <c r="W33" s="22"/>
      <c r="X33" s="22"/>
      <c r="Y33" s="22"/>
    </row>
    <row r="34" spans="22:25" x14ac:dyDescent="0.25">
      <c r="V34" s="22"/>
      <c r="W34" s="22"/>
      <c r="X34" s="22"/>
      <c r="Y34" s="22"/>
    </row>
    <row r="35" spans="22:25" x14ac:dyDescent="0.25">
      <c r="V35" s="22"/>
      <c r="W35" s="22"/>
      <c r="X35" s="22"/>
      <c r="Y35" s="22"/>
    </row>
    <row r="36" spans="22:25" x14ac:dyDescent="0.25">
      <c r="V36" s="22"/>
      <c r="W36" s="22"/>
      <c r="X36" s="22"/>
      <c r="Y36" s="22"/>
    </row>
    <row r="37" spans="22:25" x14ac:dyDescent="0.25">
      <c r="V37" s="22"/>
      <c r="W37" s="22"/>
      <c r="X37" s="22"/>
      <c r="Y37" s="22"/>
    </row>
  </sheetData>
  <mergeCells count="8">
    <mergeCell ref="C17:E17"/>
    <mergeCell ref="C18:E18"/>
    <mergeCell ref="C19:E19"/>
    <mergeCell ref="C20:E20"/>
    <mergeCell ref="D2:H2"/>
    <mergeCell ref="D3:E3"/>
    <mergeCell ref="D4:E4"/>
    <mergeCell ref="D5:H5"/>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T20"/>
  <sheetViews>
    <sheetView workbookViewId="0">
      <selection activeCell="D5" sqref="D2:H5"/>
    </sheetView>
  </sheetViews>
  <sheetFormatPr defaultColWidth="8.85546875" defaultRowHeight="15" x14ac:dyDescent="0.25"/>
  <cols>
    <col min="3" max="3" width="11.42578125" style="2" customWidth="1"/>
    <col min="4" max="4" width="18.140625" style="2" customWidth="1"/>
    <col min="5" max="5" width="59.42578125" style="19" customWidth="1"/>
    <col min="6" max="6" width="14.42578125" style="2" customWidth="1"/>
    <col min="7" max="7" width="16.42578125" style="2" customWidth="1"/>
    <col min="8" max="8" width="55.28515625" style="64" customWidth="1"/>
    <col min="10" max="20" width="9.140625" style="25"/>
  </cols>
  <sheetData>
    <row r="2" spans="3:18" ht="15" customHeight="1" x14ac:dyDescent="0.35">
      <c r="D2" s="103" t="s">
        <v>195</v>
      </c>
      <c r="E2" s="104"/>
      <c r="F2" s="104"/>
      <c r="G2" s="104"/>
      <c r="H2" s="104"/>
      <c r="M2" s="26"/>
      <c r="N2" s="26"/>
    </row>
    <row r="3" spans="3:18" ht="15" customHeight="1" x14ac:dyDescent="0.25">
      <c r="D3" s="105" t="s">
        <v>141</v>
      </c>
      <c r="E3" s="104"/>
      <c r="F3" s="14"/>
      <c r="G3" s="11"/>
      <c r="H3" s="12"/>
      <c r="M3" s="26"/>
      <c r="N3" s="26"/>
    </row>
    <row r="4" spans="3:18" ht="15" customHeight="1" x14ac:dyDescent="0.25">
      <c r="D4" s="105" t="s">
        <v>142</v>
      </c>
      <c r="E4" s="104"/>
      <c r="F4" s="14"/>
      <c r="G4" s="11"/>
      <c r="H4" s="12"/>
      <c r="M4" s="26"/>
      <c r="N4" s="26"/>
    </row>
    <row r="5" spans="3:18" ht="15" customHeight="1" x14ac:dyDescent="0.25">
      <c r="D5" s="105" t="s">
        <v>196</v>
      </c>
      <c r="E5" s="104"/>
      <c r="F5" s="104"/>
      <c r="G5" s="104"/>
      <c r="H5" s="104"/>
      <c r="M5" s="26"/>
      <c r="N5" s="26"/>
    </row>
    <row r="7" spans="3:18" ht="45.75" thickBot="1" x14ac:dyDescent="0.3">
      <c r="C7" s="40" t="s">
        <v>0</v>
      </c>
      <c r="D7" s="40" t="s">
        <v>48</v>
      </c>
      <c r="E7" s="41" t="s">
        <v>49</v>
      </c>
      <c r="F7" s="40" t="s">
        <v>52</v>
      </c>
      <c r="G7" s="43" t="s">
        <v>50</v>
      </c>
      <c r="H7" s="43" t="s">
        <v>51</v>
      </c>
      <c r="J7" s="23" t="s">
        <v>40</v>
      </c>
      <c r="K7" s="24" t="s">
        <v>41</v>
      </c>
      <c r="L7" s="24" t="s">
        <v>42</v>
      </c>
      <c r="M7" s="24" t="s">
        <v>43</v>
      </c>
      <c r="N7" s="24" t="s">
        <v>47</v>
      </c>
      <c r="O7" s="25">
        <v>1</v>
      </c>
      <c r="P7" s="25">
        <v>0</v>
      </c>
    </row>
    <row r="8" spans="3:18" ht="255" x14ac:dyDescent="0.25">
      <c r="C8" s="3" t="s">
        <v>32</v>
      </c>
      <c r="D8" s="3">
        <v>3</v>
      </c>
      <c r="E8" s="21" t="s">
        <v>87</v>
      </c>
      <c r="F8" s="67" t="s">
        <v>42</v>
      </c>
      <c r="G8" s="48">
        <f>IF(F8=J7,J8*D8)+IF(F8=K7,K8*D8)+IF(F8=L7,L8*D8)+IF(F8=M7,M8*D8)</f>
        <v>1.5</v>
      </c>
      <c r="H8" s="96" t="s">
        <v>146</v>
      </c>
      <c r="J8" s="25">
        <v>1</v>
      </c>
      <c r="K8" s="25">
        <v>0.75</v>
      </c>
      <c r="L8" s="25">
        <v>0.5</v>
      </c>
      <c r="M8" s="25">
        <v>0</v>
      </c>
      <c r="O8" s="25">
        <f>IF(F8=J7,O7)+IF(F8=K7,O7)+IF(F8=L7,O7)+IF(F8=M7,O7)+IF(F8=P7,P7)</f>
        <v>1</v>
      </c>
      <c r="R8" s="25">
        <f>D8*O8</f>
        <v>3</v>
      </c>
    </row>
    <row r="9" spans="3:18" ht="345" x14ac:dyDescent="0.25">
      <c r="C9" s="3" t="s">
        <v>33</v>
      </c>
      <c r="D9" s="3">
        <v>3</v>
      </c>
      <c r="E9" s="21" t="s">
        <v>88</v>
      </c>
      <c r="F9" s="95" t="s">
        <v>42</v>
      </c>
      <c r="G9" s="48">
        <f>IF(F9=J7,J9*D9)+IF(F9=K7,K9*D9)+IF(F9=L7,L9*D9)+IF(F9=M7,M9*D9)+IF(F9=M2,N9*D9)</f>
        <v>1.5</v>
      </c>
      <c r="H9" s="4" t="s">
        <v>147</v>
      </c>
      <c r="J9" s="25">
        <v>1</v>
      </c>
      <c r="K9" s="25">
        <v>0.75</v>
      </c>
      <c r="L9" s="25">
        <v>0.5</v>
      </c>
      <c r="M9" s="25">
        <v>0.25</v>
      </c>
      <c r="N9" s="25">
        <v>0</v>
      </c>
      <c r="O9" s="25">
        <f>IF(F9=J7,O7)+IF(F9=K7,O7)+IF(F9=L7,O7)+IF(F9=M7,O7)+IF(F9=N7,O7)+IF(F9=P7,P7)</f>
        <v>1</v>
      </c>
      <c r="R9" s="25">
        <f>D9*O9</f>
        <v>3</v>
      </c>
    </row>
    <row r="10" spans="3:18" ht="90" x14ac:dyDescent="0.25">
      <c r="C10" s="3" t="s">
        <v>34</v>
      </c>
      <c r="D10" s="18">
        <v>2</v>
      </c>
      <c r="E10" s="47" t="s">
        <v>89</v>
      </c>
      <c r="F10" s="53" t="s">
        <v>42</v>
      </c>
      <c r="G10" s="48">
        <f>IF(F10=J7,J10*D10)+IF(F10=K7,K10*D10)+IF(F10=L7,L10*D10)</f>
        <v>0.5</v>
      </c>
      <c r="H10" s="4" t="s">
        <v>129</v>
      </c>
      <c r="J10" s="25">
        <v>1</v>
      </c>
      <c r="K10" s="25">
        <v>0.5</v>
      </c>
      <c r="L10" s="25">
        <v>0.25</v>
      </c>
      <c r="O10" s="25">
        <f>IF(F10=J7,O7)+IF(F10=K7,O7)+IF(F10=L7,O7)+IF(F10=M7,O7)+IF(F10=P7,P7)</f>
        <v>1</v>
      </c>
      <c r="R10" s="25">
        <f t="shared" ref="R10:R15" si="0">D10*O10</f>
        <v>2</v>
      </c>
    </row>
    <row r="11" spans="3:18" ht="195" x14ac:dyDescent="0.25">
      <c r="C11" s="3" t="s">
        <v>35</v>
      </c>
      <c r="D11" s="3">
        <v>2</v>
      </c>
      <c r="E11" s="46" t="s">
        <v>90</v>
      </c>
      <c r="F11" s="53" t="s">
        <v>40</v>
      </c>
      <c r="G11" s="48">
        <f>IF(F11=J7,J11*D11)+IF(F11=K7,K11*D11)+IF(F11=L7,L11*D11)</f>
        <v>2</v>
      </c>
      <c r="H11" s="4" t="s">
        <v>130</v>
      </c>
      <c r="J11" s="25">
        <v>1</v>
      </c>
      <c r="K11" s="25">
        <v>0.75</v>
      </c>
      <c r="L11" s="25">
        <v>0.25</v>
      </c>
      <c r="O11" s="25">
        <f>IF(F11=J7,O7)+IF(F11=K7,O7)+IF(F11=L7,O7)+IF(F11=M7,O7)+IF(F11=P7,P7)</f>
        <v>1</v>
      </c>
      <c r="R11" s="25">
        <f t="shared" si="0"/>
        <v>2</v>
      </c>
    </row>
    <row r="12" spans="3:18" ht="105" x14ac:dyDescent="0.25">
      <c r="C12" s="3" t="s">
        <v>36</v>
      </c>
      <c r="D12" s="3">
        <v>2</v>
      </c>
      <c r="E12" s="21" t="s">
        <v>91</v>
      </c>
      <c r="F12" s="53">
        <v>0</v>
      </c>
      <c r="G12" s="48">
        <f>IF(F12=J7,J12*D12)+IF(F12=K7,K12*D12)+IF(F12=L7,L12*D12)</f>
        <v>0</v>
      </c>
      <c r="H12" s="4" t="s">
        <v>148</v>
      </c>
      <c r="J12" s="25">
        <v>1</v>
      </c>
      <c r="K12" s="25">
        <v>0.75</v>
      </c>
      <c r="L12" s="25">
        <v>0.25</v>
      </c>
      <c r="O12" s="25">
        <f>IF(F12=J7,O7)+IF(F12=K7,O7)+IF(F12=L7,O7)+IF(F12=M7,O7)+IF(F12=P7,P7)</f>
        <v>0</v>
      </c>
      <c r="R12" s="25">
        <f t="shared" si="0"/>
        <v>0</v>
      </c>
    </row>
    <row r="13" spans="3:18" ht="390" x14ac:dyDescent="0.25">
      <c r="C13" s="3" t="s">
        <v>37</v>
      </c>
      <c r="D13" s="3">
        <v>3</v>
      </c>
      <c r="E13" s="21" t="s">
        <v>92</v>
      </c>
      <c r="F13" s="68">
        <v>0</v>
      </c>
      <c r="G13" s="48">
        <f>IF(F13=J7,J13*D13)+IF(F13=K7,K13*D13)+IF(F13=L7,L13*D13)+IF(F13=M7,M13*D13)+IF(F13=N2,N13*D13)</f>
        <v>0</v>
      </c>
      <c r="H13" s="4" t="s">
        <v>149</v>
      </c>
      <c r="J13" s="25">
        <v>1</v>
      </c>
      <c r="K13" s="25">
        <v>0.75</v>
      </c>
      <c r="L13" s="25">
        <v>0.5</v>
      </c>
      <c r="M13" s="25">
        <v>0.25</v>
      </c>
      <c r="N13" s="25">
        <v>0</v>
      </c>
      <c r="O13" s="25">
        <f>IF(F13=J7,O7)+IF(F13=K7,O7)+IF(F13=L7,O7)+IF(F13=M7,O7)+IF(F13=N7,O7)+IF(F13=P7,P7)</f>
        <v>0</v>
      </c>
      <c r="R13" s="25">
        <f t="shared" si="0"/>
        <v>0</v>
      </c>
    </row>
    <row r="14" spans="3:18" ht="390" x14ac:dyDescent="0.25">
      <c r="C14" s="3" t="s">
        <v>38</v>
      </c>
      <c r="D14" s="3">
        <v>3</v>
      </c>
      <c r="E14" s="46" t="s">
        <v>93</v>
      </c>
      <c r="F14" s="68">
        <v>0</v>
      </c>
      <c r="G14" s="48">
        <f>IF(F14=J7,J14*D14)+IF(F14=K7,K14*D14)+IF(F14=L7,L14*D14)+IF(F14=M7,M14*D14)</f>
        <v>0</v>
      </c>
      <c r="H14" s="4" t="s">
        <v>149</v>
      </c>
      <c r="J14" s="25">
        <v>1</v>
      </c>
      <c r="K14" s="25">
        <v>0.75</v>
      </c>
      <c r="L14" s="25">
        <v>0.5</v>
      </c>
      <c r="M14" s="25">
        <v>0</v>
      </c>
      <c r="O14" s="25">
        <f>IF(F14=J7,O7)+IF(F14=K7,O7)+IF(F14=L7,O7)+IF(F14=M7,O7)+IF(F14=P7,P7)</f>
        <v>0</v>
      </c>
      <c r="R14" s="25">
        <f t="shared" si="0"/>
        <v>0</v>
      </c>
    </row>
    <row r="15" spans="3:18" ht="390.75" thickBot="1" x14ac:dyDescent="0.3">
      <c r="C15" s="3" t="s">
        <v>39</v>
      </c>
      <c r="D15" s="3">
        <v>3</v>
      </c>
      <c r="E15" s="47" t="s">
        <v>94</v>
      </c>
      <c r="F15" s="69">
        <v>0</v>
      </c>
      <c r="G15" s="48">
        <f>IF(F15=J7,J15*D15)+IF(F15=K7,K15*D15)</f>
        <v>0</v>
      </c>
      <c r="H15" s="4" t="s">
        <v>149</v>
      </c>
      <c r="J15" s="25">
        <v>1</v>
      </c>
      <c r="K15" s="25">
        <v>0</v>
      </c>
      <c r="O15" s="25">
        <f>IF(F15=J7,O7)+IF(F15=K7,O7)+IF(F15=L7,O7)+IF(F15=M7,O7)+IF(F15=P7,P7)</f>
        <v>0</v>
      </c>
      <c r="R15" s="25">
        <f t="shared" si="0"/>
        <v>0</v>
      </c>
    </row>
    <row r="16" spans="3:18" x14ac:dyDescent="0.25">
      <c r="H16" s="5"/>
    </row>
    <row r="17" spans="3:6" x14ac:dyDescent="0.25">
      <c r="C17" s="101" t="s">
        <v>55</v>
      </c>
      <c r="D17" s="102"/>
      <c r="E17" s="102"/>
      <c r="F17" s="33">
        <f>D8+D9+D10+D11+D12+D13+D14+D15</f>
        <v>21</v>
      </c>
    </row>
    <row r="18" spans="3:6" x14ac:dyDescent="0.25">
      <c r="C18" s="101" t="s">
        <v>108</v>
      </c>
      <c r="D18" s="102"/>
      <c r="E18" s="102"/>
      <c r="F18" s="16">
        <f>R15+R14+R13+R12+R11+R10+R9+R8</f>
        <v>10</v>
      </c>
    </row>
    <row r="19" spans="3:6" x14ac:dyDescent="0.25">
      <c r="C19" s="101" t="s">
        <v>54</v>
      </c>
      <c r="D19" s="102"/>
      <c r="E19" s="102"/>
      <c r="F19" s="16">
        <f>G8+G9+G10+G11+G12+G13+G14+G15</f>
        <v>5.5</v>
      </c>
    </row>
    <row r="20" spans="3:6" ht="15.75" thickBot="1" x14ac:dyDescent="0.3">
      <c r="C20" s="101" t="s">
        <v>53</v>
      </c>
      <c r="D20" s="102"/>
      <c r="E20" s="102"/>
      <c r="F20" s="17">
        <f>F19/F18</f>
        <v>0.55000000000000004</v>
      </c>
    </row>
  </sheetData>
  <mergeCells count="8">
    <mergeCell ref="C17:E17"/>
    <mergeCell ref="C18:E18"/>
    <mergeCell ref="C19:E19"/>
    <mergeCell ref="C20:E20"/>
    <mergeCell ref="D2:H2"/>
    <mergeCell ref="D3:E3"/>
    <mergeCell ref="D4:E4"/>
    <mergeCell ref="D5:H5"/>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Y24"/>
  <sheetViews>
    <sheetView workbookViewId="0">
      <selection activeCell="D5" sqref="D2:H5"/>
    </sheetView>
  </sheetViews>
  <sheetFormatPr defaultColWidth="8.85546875" defaultRowHeight="15" x14ac:dyDescent="0.25"/>
  <cols>
    <col min="3" max="3" width="11.42578125" style="2" customWidth="1"/>
    <col min="4" max="4" width="18.140625" style="2" customWidth="1"/>
    <col min="5" max="5" width="59.42578125" style="1" customWidth="1"/>
    <col min="6" max="6" width="14.42578125" style="2" customWidth="1"/>
    <col min="7" max="7" width="12.85546875" style="2" customWidth="1"/>
    <col min="8" max="8" width="27.7109375" style="1" customWidth="1"/>
    <col min="10" max="25" width="9.140625" style="25"/>
  </cols>
  <sheetData>
    <row r="2" spans="3:18" ht="15" customHeight="1" x14ac:dyDescent="0.35">
      <c r="D2" s="103" t="s">
        <v>195</v>
      </c>
      <c r="E2" s="104"/>
      <c r="F2" s="104"/>
      <c r="G2" s="104"/>
      <c r="H2" s="104"/>
    </row>
    <row r="3" spans="3:18" ht="15" customHeight="1" x14ac:dyDescent="0.25">
      <c r="D3" s="105" t="s">
        <v>141</v>
      </c>
      <c r="E3" s="104"/>
      <c r="F3" s="14"/>
      <c r="G3" s="11"/>
      <c r="H3" s="12"/>
    </row>
    <row r="4" spans="3:18" ht="15" customHeight="1" x14ac:dyDescent="0.25">
      <c r="D4" s="105" t="s">
        <v>142</v>
      </c>
      <c r="E4" s="104"/>
      <c r="F4" s="14"/>
      <c r="G4" s="11"/>
      <c r="H4" s="12"/>
    </row>
    <row r="5" spans="3:18" ht="15" customHeight="1" x14ac:dyDescent="0.25">
      <c r="D5" s="105" t="s">
        <v>196</v>
      </c>
      <c r="E5" s="104"/>
      <c r="F5" s="104"/>
      <c r="G5" s="104"/>
      <c r="H5" s="104"/>
    </row>
    <row r="7" spans="3:18" ht="45.75" thickBot="1" x14ac:dyDescent="0.3">
      <c r="C7" s="37" t="s">
        <v>0</v>
      </c>
      <c r="D7" s="37" t="s">
        <v>48</v>
      </c>
      <c r="E7" s="34" t="s">
        <v>49</v>
      </c>
      <c r="F7" s="40" t="s">
        <v>52</v>
      </c>
      <c r="G7" s="35" t="s">
        <v>50</v>
      </c>
      <c r="H7" s="35" t="s">
        <v>51</v>
      </c>
      <c r="J7" s="23" t="s">
        <v>40</v>
      </c>
      <c r="K7" s="24" t="s">
        <v>41</v>
      </c>
      <c r="L7" s="24" t="s">
        <v>42</v>
      </c>
      <c r="M7" s="24" t="s">
        <v>43</v>
      </c>
      <c r="N7" s="24" t="s">
        <v>47</v>
      </c>
      <c r="O7" s="25">
        <v>1</v>
      </c>
      <c r="P7" s="25">
        <v>0</v>
      </c>
    </row>
    <row r="8" spans="3:18" ht="139.5" customHeight="1" x14ac:dyDescent="0.25">
      <c r="C8" s="3">
        <v>2.1</v>
      </c>
      <c r="D8" s="3">
        <v>3</v>
      </c>
      <c r="E8" s="46" t="s">
        <v>95</v>
      </c>
      <c r="F8" s="67" t="s">
        <v>42</v>
      </c>
      <c r="G8" s="48">
        <f>IF(F8=J7,J8*D8)+IF(F8=K7,K8*D8)+IF(F8=L7,L8*D8)</f>
        <v>0</v>
      </c>
      <c r="H8" s="97" t="s">
        <v>192</v>
      </c>
      <c r="I8" s="8"/>
      <c r="J8" s="25">
        <v>1</v>
      </c>
      <c r="K8" s="25">
        <v>0.25</v>
      </c>
      <c r="L8" s="25">
        <v>0</v>
      </c>
      <c r="O8" s="25">
        <f>IF(F8=J7,O7)+IF(F8=K7,O7)+IF(F8=L7,O7)+IF(F8=M7,O7)+IF(F8=P7,P7)</f>
        <v>1</v>
      </c>
      <c r="R8" s="25">
        <f>D8*O8</f>
        <v>3</v>
      </c>
    </row>
    <row r="9" spans="3:18" ht="96.75" customHeight="1" x14ac:dyDescent="0.25">
      <c r="C9" s="3">
        <v>2.2000000000000002</v>
      </c>
      <c r="D9" s="3">
        <v>3</v>
      </c>
      <c r="E9" s="46" t="s">
        <v>96</v>
      </c>
      <c r="F9" s="93" t="s">
        <v>42</v>
      </c>
      <c r="G9" s="48">
        <f>IF(F9=J7,J9*D9)+IF(F9=K7,K9*D9)+IF(F9=L7,L9*D9)</f>
        <v>0</v>
      </c>
      <c r="H9" s="38"/>
      <c r="I9" s="8"/>
      <c r="J9" s="25">
        <v>1</v>
      </c>
      <c r="K9" s="25">
        <v>0.75</v>
      </c>
      <c r="L9" s="25">
        <v>0</v>
      </c>
      <c r="O9" s="25">
        <f>IF(F9=J7,O7)+IF(F9=K7,O7)+IF(F9=L7,O7)+IF(F9=M7,O7)+IF(F9=P7,P7)</f>
        <v>1</v>
      </c>
      <c r="R9" s="25">
        <f>D9*O9</f>
        <v>3</v>
      </c>
    </row>
    <row r="10" spans="3:18" ht="138.75" customHeight="1" x14ac:dyDescent="0.25">
      <c r="C10" s="3">
        <v>2.2999999999999998</v>
      </c>
      <c r="D10" s="3">
        <v>3</v>
      </c>
      <c r="E10" s="46" t="s">
        <v>97</v>
      </c>
      <c r="F10" s="66" t="s">
        <v>42</v>
      </c>
      <c r="G10" s="48">
        <f>IF(F10=J7,J10*D10)+IF(F10=K7,K10*D10)+IF(F10=L7,L10*D10)</f>
        <v>0</v>
      </c>
      <c r="H10" s="4"/>
      <c r="I10" s="8"/>
      <c r="J10" s="25">
        <v>1</v>
      </c>
      <c r="K10" s="25">
        <v>0.75</v>
      </c>
      <c r="L10" s="25">
        <v>0</v>
      </c>
      <c r="O10" s="25">
        <f>IF(F10=J7,O7)+IF(F10=K7,O7)+IF(F10=L7,O7)+IF(F10=M7,O7)+IF(F10=P7,P7)</f>
        <v>1</v>
      </c>
      <c r="R10" s="25">
        <f t="shared" ref="R10:R18" si="0">D10*O10</f>
        <v>3</v>
      </c>
    </row>
    <row r="11" spans="3:18" ht="137.25" customHeight="1" x14ac:dyDescent="0.25">
      <c r="C11" s="3">
        <v>2.4</v>
      </c>
      <c r="D11" s="3">
        <v>3</v>
      </c>
      <c r="E11" s="21" t="s">
        <v>98</v>
      </c>
      <c r="F11" s="66" t="s">
        <v>42</v>
      </c>
      <c r="G11" s="48">
        <f>IF(F11=J7,J11*D11)+IF(F11=K7,K11*D11)+IF(F11=L7,L11*D11)</f>
        <v>0</v>
      </c>
      <c r="H11" s="7"/>
      <c r="I11" s="8"/>
      <c r="J11" s="25">
        <v>1</v>
      </c>
      <c r="K11" s="25">
        <v>0.75</v>
      </c>
      <c r="L11" s="25">
        <v>0</v>
      </c>
      <c r="O11" s="25">
        <f>IF(F11=J7,O7)+IF(F11=K7,O7)+IF(F11=L7,O7)+IF(F11=M7,O7)+IF(F11=P7,P7)</f>
        <v>1</v>
      </c>
      <c r="R11" s="25">
        <f t="shared" si="0"/>
        <v>3</v>
      </c>
    </row>
    <row r="12" spans="3:18" ht="345" x14ac:dyDescent="0.25">
      <c r="C12" s="20">
        <v>2.5</v>
      </c>
      <c r="D12" s="3">
        <v>2</v>
      </c>
      <c r="E12" s="21" t="s">
        <v>99</v>
      </c>
      <c r="F12" s="66" t="s">
        <v>47</v>
      </c>
      <c r="G12" s="48">
        <f>IF(F12=J7,J12*D12)+IF(F12=K7,K12*D12)+IF(F12=L7,L12*D12)+IF(F12=M7,M12*D12)+IF(F12=N7,N12*D12)</f>
        <v>0</v>
      </c>
      <c r="H12" s="4"/>
      <c r="I12" s="8"/>
      <c r="J12" s="25">
        <v>1</v>
      </c>
      <c r="K12" s="25">
        <v>0.75</v>
      </c>
      <c r="L12" s="25">
        <v>0.5</v>
      </c>
      <c r="M12" s="25">
        <v>0.25</v>
      </c>
      <c r="N12" s="25">
        <v>0</v>
      </c>
      <c r="O12" s="25">
        <f>IF(F12=J7,O7)+IF(F12=K7,O7)+IF(F12=L7,O7)+IF(F12=M7,O7)+IF(F12=N7,O7)+IF(F12=P7,P7)</f>
        <v>1</v>
      </c>
      <c r="R12" s="25">
        <f t="shared" si="0"/>
        <v>2</v>
      </c>
    </row>
    <row r="13" spans="3:18" ht="171" customHeight="1" x14ac:dyDescent="0.25">
      <c r="C13" s="20">
        <v>2.6</v>
      </c>
      <c r="D13" s="3">
        <v>3</v>
      </c>
      <c r="E13" s="46" t="s">
        <v>100</v>
      </c>
      <c r="F13" s="66" t="s">
        <v>42</v>
      </c>
      <c r="G13" s="48">
        <f>IF(F13=J7,J13*D13)+IF(F13=K7,K13*D13)+IF(F13=L7,L13*D13)</f>
        <v>0</v>
      </c>
      <c r="H13" s="7"/>
      <c r="I13" s="8"/>
      <c r="J13" s="25">
        <v>1</v>
      </c>
      <c r="K13" s="25">
        <v>0.75</v>
      </c>
      <c r="L13" s="25">
        <v>0</v>
      </c>
      <c r="O13" s="25">
        <f>IF(F13=J7,O7)+IF(F13=K7,O7)+IF(F13=L7,O7)+IF(F13=M7,O7)+IF(F13=P7,P7)</f>
        <v>1</v>
      </c>
      <c r="R13" s="25">
        <f t="shared" si="0"/>
        <v>3</v>
      </c>
    </row>
    <row r="14" spans="3:18" ht="110.25" customHeight="1" x14ac:dyDescent="0.25">
      <c r="C14" s="3">
        <v>2.7</v>
      </c>
      <c r="D14" s="3">
        <v>3</v>
      </c>
      <c r="E14" s="46" t="s">
        <v>101</v>
      </c>
      <c r="F14" s="66" t="s">
        <v>47</v>
      </c>
      <c r="G14" s="48">
        <f>IF(F14=J7,J14*D14)+IF(F14=K7,K14*D14)+IF(F14=L7,L14*D14)+IF(F14=M7,M14*D14)+IF(F14=N7,N14*D14)</f>
        <v>0</v>
      </c>
      <c r="H14" s="7"/>
      <c r="I14" s="8"/>
      <c r="J14" s="25">
        <v>1</v>
      </c>
      <c r="K14" s="25">
        <v>0.75</v>
      </c>
      <c r="L14" s="25">
        <v>0.5</v>
      </c>
      <c r="M14" s="25">
        <v>0.25</v>
      </c>
      <c r="O14" s="25">
        <f>IF(F14=J7,O7)+IF(F14=K7,O7)+IF(F14=L7,O7)+IF(F14=M7,O7)+IF(F14=N7,O7)+IF(F14=P7,P7)</f>
        <v>1</v>
      </c>
      <c r="R14" s="25">
        <f t="shared" si="0"/>
        <v>3</v>
      </c>
    </row>
    <row r="15" spans="3:18" ht="153" customHeight="1" x14ac:dyDescent="0.25">
      <c r="C15" s="3">
        <v>2.8</v>
      </c>
      <c r="D15" s="3">
        <v>3</v>
      </c>
      <c r="E15" s="21" t="s">
        <v>102</v>
      </c>
      <c r="F15" s="66" t="s">
        <v>42</v>
      </c>
      <c r="G15" s="48">
        <f>IF(F15=J7,J15*D15)+IF(F15=K7,K15*D15)+IF(F15=L7,L15*D15)</f>
        <v>0</v>
      </c>
      <c r="H15" s="7"/>
      <c r="I15" s="8"/>
      <c r="J15" s="25">
        <v>1</v>
      </c>
      <c r="K15" s="25">
        <v>0.75</v>
      </c>
      <c r="L15" s="25">
        <v>0</v>
      </c>
      <c r="O15" s="25">
        <f>IF(F15=J7,O7)+IF(F15=K7,O7)+IF(F15=L7,O7)+IF(F15=M7,O7)+IF(F15=N7,O7)+IF(F15=P7,P7)</f>
        <v>1</v>
      </c>
      <c r="R15" s="25">
        <f t="shared" si="0"/>
        <v>3</v>
      </c>
    </row>
    <row r="16" spans="3:18" ht="102" customHeight="1" x14ac:dyDescent="0.25">
      <c r="C16" s="3">
        <v>2.9</v>
      </c>
      <c r="D16" s="3">
        <v>3</v>
      </c>
      <c r="E16" s="21" t="s">
        <v>103</v>
      </c>
      <c r="F16" s="66" t="s">
        <v>41</v>
      </c>
      <c r="G16" s="48">
        <f>IF(F16=J7,J16*D16)+IF(F16=K7,K16*D16)</f>
        <v>0</v>
      </c>
      <c r="H16" s="7"/>
      <c r="I16" s="8"/>
      <c r="J16" s="25">
        <v>1</v>
      </c>
      <c r="K16" s="25">
        <v>0</v>
      </c>
      <c r="O16" s="25">
        <f>IF(F16=J7,O7)+IF(F16=K7,O7)+IF(F16=L7,O7)+IF(F16=M7,O7)+IF(F16=P7,P7)</f>
        <v>1</v>
      </c>
      <c r="R16" s="25">
        <f t="shared" si="0"/>
        <v>3</v>
      </c>
    </row>
    <row r="17" spans="3:18" ht="157.5" customHeight="1" x14ac:dyDescent="0.25">
      <c r="C17" s="36" t="s">
        <v>107</v>
      </c>
      <c r="D17" s="3">
        <v>3</v>
      </c>
      <c r="E17" s="21" t="s">
        <v>104</v>
      </c>
      <c r="F17" s="66" t="s">
        <v>43</v>
      </c>
      <c r="G17" s="48">
        <f>IF(F17=J7,J17*D17)+IF(F17=K7,K17*D17)+IF(F17=L7,L17*D17)+IF(F17=M7,M17*D17)</f>
        <v>0</v>
      </c>
      <c r="H17" s="7"/>
      <c r="I17" s="8"/>
      <c r="J17" s="25">
        <v>1</v>
      </c>
      <c r="K17" s="25">
        <v>0.75</v>
      </c>
      <c r="L17" s="25">
        <v>0.5</v>
      </c>
      <c r="M17" s="25">
        <v>0</v>
      </c>
      <c r="O17" s="25">
        <f>IF(F17=J7,O7)+IF(F17=K7,O7)+IF(F17=L7,O7)+IF(F17=M7,O7)+IF(F17=P7,P7)</f>
        <v>1</v>
      </c>
      <c r="R17" s="25">
        <f t="shared" si="0"/>
        <v>3</v>
      </c>
    </row>
    <row r="18" spans="3:18" ht="306.75" customHeight="1" x14ac:dyDescent="0.25">
      <c r="C18" s="3">
        <v>2.11</v>
      </c>
      <c r="D18" s="3">
        <v>3</v>
      </c>
      <c r="E18" s="21" t="s">
        <v>105</v>
      </c>
      <c r="F18" s="66" t="s">
        <v>43</v>
      </c>
      <c r="G18" s="48">
        <f>IF(F18=J7,J18*D18)+IF(F18=K7,K18*D18)+IF(F18=L7,L18*D18)+IF(F18=M7,M18*D18)</f>
        <v>0</v>
      </c>
      <c r="H18" s="7"/>
      <c r="I18" s="8"/>
      <c r="J18" s="25">
        <v>1</v>
      </c>
      <c r="K18" s="25">
        <v>0.75</v>
      </c>
      <c r="L18" s="25">
        <v>0.25</v>
      </c>
      <c r="M18" s="25">
        <v>0</v>
      </c>
      <c r="O18" s="25">
        <f>IF(F18=J7,O7)+IF(F18=K7,O7)+IF(F18=L7,O7)+IF(F18=M7,O7)+IF(F18=P7,P7)</f>
        <v>1</v>
      </c>
      <c r="R18" s="25">
        <f t="shared" si="0"/>
        <v>3</v>
      </c>
    </row>
    <row r="19" spans="3:18" ht="297.75" customHeight="1" thickBot="1" x14ac:dyDescent="0.3">
      <c r="C19" s="3">
        <v>2.12</v>
      </c>
      <c r="D19" s="3">
        <v>3</v>
      </c>
      <c r="E19" s="47" t="s">
        <v>106</v>
      </c>
      <c r="F19" s="94" t="s">
        <v>43</v>
      </c>
      <c r="G19" s="48">
        <f>IF(F19=J7,J19*D19)+IF(F19=K7,K19*D19)+IF(F19=L7,L19*D19)+IF(F19=M7,M19*D19)</f>
        <v>0</v>
      </c>
      <c r="H19" s="7"/>
      <c r="I19" s="8"/>
      <c r="J19" s="25">
        <v>1</v>
      </c>
      <c r="K19" s="25">
        <v>0.5</v>
      </c>
      <c r="L19" s="25">
        <v>0.25</v>
      </c>
      <c r="M19" s="25">
        <v>0</v>
      </c>
      <c r="O19" s="25">
        <f>IF(F19=J7,O7)+IF(F19=K7,O7)+IF(F19=L7,O7)+IF(F19=M7,O7)+IF(F19=P7,P7)</f>
        <v>1</v>
      </c>
      <c r="R19" s="25">
        <f>D19*O19</f>
        <v>3</v>
      </c>
    </row>
    <row r="20" spans="3:18" x14ac:dyDescent="0.25">
      <c r="G20" s="29"/>
      <c r="H20" s="5"/>
    </row>
    <row r="21" spans="3:18" ht="15" customHeight="1" x14ac:dyDescent="0.25">
      <c r="C21" s="101" t="s">
        <v>55</v>
      </c>
      <c r="D21" s="102"/>
      <c r="E21" s="102"/>
      <c r="F21" s="33">
        <f>D8+D9+D10+D11+D12+D13+D14+D15+D16+D17+D18+D19</f>
        <v>35</v>
      </c>
    </row>
    <row r="22" spans="3:18" x14ac:dyDescent="0.25">
      <c r="C22" s="101" t="s">
        <v>108</v>
      </c>
      <c r="D22" s="102"/>
      <c r="E22" s="102"/>
      <c r="F22" s="30">
        <f>R19+R18+R17+R16+R15+R14+R13+R12+R11+R10+R9+R8</f>
        <v>35</v>
      </c>
    </row>
    <row r="23" spans="3:18" ht="15" customHeight="1" x14ac:dyDescent="0.25">
      <c r="C23" s="101" t="s">
        <v>54</v>
      </c>
      <c r="D23" s="102"/>
      <c r="E23" s="102"/>
      <c r="F23" s="30">
        <f>G8+G9+G10+G11+G12+G13+G14+G15+G16+G17+G18+G19</f>
        <v>0</v>
      </c>
    </row>
    <row r="24" spans="3:18" x14ac:dyDescent="0.25">
      <c r="C24" s="101" t="s">
        <v>53</v>
      </c>
      <c r="D24" s="102"/>
      <c r="E24" s="102"/>
      <c r="F24" s="31">
        <f>F23/F22</f>
        <v>0</v>
      </c>
    </row>
  </sheetData>
  <mergeCells count="8">
    <mergeCell ref="C21:E21"/>
    <mergeCell ref="C22:E22"/>
    <mergeCell ref="C23:E23"/>
    <mergeCell ref="C24:E24"/>
    <mergeCell ref="D2:H2"/>
    <mergeCell ref="D3:E3"/>
    <mergeCell ref="D4:E4"/>
    <mergeCell ref="D5:H5"/>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49"/>
  <sheetViews>
    <sheetView zoomScaleNormal="100" workbookViewId="0">
      <selection activeCell="D5" sqref="D2:H5"/>
    </sheetView>
  </sheetViews>
  <sheetFormatPr defaultColWidth="8.85546875" defaultRowHeight="15" x14ac:dyDescent="0.25"/>
  <cols>
    <col min="1" max="2" width="8.85546875" style="77"/>
    <col min="3" max="3" width="11.42578125" style="78" customWidth="1"/>
    <col min="4" max="4" width="21.42578125" style="78" customWidth="1"/>
    <col min="5" max="5" width="59.42578125" style="88" customWidth="1"/>
    <col min="6" max="6" width="14.42578125" style="78" customWidth="1"/>
    <col min="7" max="7" width="14.7109375" style="78" customWidth="1"/>
    <col min="8" max="8" width="50.42578125" style="88" customWidth="1"/>
    <col min="10" max="18" width="9.140625" style="25"/>
    <col min="19" max="19" width="9.140625" style="32"/>
    <col min="20" max="20" width="9.140625" style="22"/>
  </cols>
  <sheetData>
    <row r="2" spans="3:18" ht="15" customHeight="1" x14ac:dyDescent="0.35">
      <c r="D2" s="103" t="s">
        <v>195</v>
      </c>
      <c r="E2" s="104"/>
      <c r="F2" s="104"/>
      <c r="G2" s="104"/>
      <c r="H2" s="104"/>
    </row>
    <row r="3" spans="3:18" ht="15" customHeight="1" x14ac:dyDescent="0.25">
      <c r="D3" s="105" t="s">
        <v>141</v>
      </c>
      <c r="E3" s="104"/>
      <c r="F3" s="14"/>
      <c r="G3" s="11"/>
      <c r="H3" s="12"/>
    </row>
    <row r="4" spans="3:18" ht="15" customHeight="1" x14ac:dyDescent="0.25">
      <c r="D4" s="105" t="s">
        <v>142</v>
      </c>
      <c r="E4" s="104"/>
      <c r="F4" s="14"/>
      <c r="G4" s="11"/>
      <c r="H4" s="12"/>
    </row>
    <row r="5" spans="3:18" ht="15" customHeight="1" x14ac:dyDescent="0.25">
      <c r="D5" s="105" t="s">
        <v>196</v>
      </c>
      <c r="E5" s="104"/>
      <c r="F5" s="104"/>
      <c r="G5" s="104"/>
      <c r="H5" s="104"/>
    </row>
    <row r="7" spans="3:18" ht="52.5" customHeight="1" thickBot="1" x14ac:dyDescent="0.3">
      <c r="C7" s="79" t="s">
        <v>0</v>
      </c>
      <c r="D7" s="79" t="s">
        <v>48</v>
      </c>
      <c r="E7" s="80" t="s">
        <v>49</v>
      </c>
      <c r="F7" s="81" t="s">
        <v>52</v>
      </c>
      <c r="G7" s="82" t="s">
        <v>50</v>
      </c>
      <c r="H7" s="82" t="s">
        <v>51</v>
      </c>
      <c r="J7" s="23" t="s">
        <v>40</v>
      </c>
      <c r="K7" s="24" t="s">
        <v>41</v>
      </c>
      <c r="L7" s="24" t="s">
        <v>42</v>
      </c>
      <c r="M7" s="24" t="s">
        <v>43</v>
      </c>
      <c r="N7" s="24" t="s">
        <v>47</v>
      </c>
      <c r="O7" s="25">
        <v>1</v>
      </c>
      <c r="P7" s="25">
        <v>0</v>
      </c>
    </row>
    <row r="8" spans="3:18" ht="120" x14ac:dyDescent="0.25">
      <c r="C8" s="83">
        <v>3.1</v>
      </c>
      <c r="D8" s="73">
        <v>2</v>
      </c>
      <c r="E8" s="71" t="s">
        <v>156</v>
      </c>
      <c r="F8" s="84" t="s">
        <v>40</v>
      </c>
      <c r="G8" s="75">
        <f>IF(F8=J7,J8*D8)+IF(F8=K7,K8*D8)</f>
        <v>2</v>
      </c>
      <c r="H8" s="76" t="s">
        <v>131</v>
      </c>
      <c r="J8" s="25">
        <v>1</v>
      </c>
      <c r="K8" s="25">
        <v>0</v>
      </c>
      <c r="O8" s="25">
        <f>IF(F8=J7,O7)+IF(F8=K7,O7)+IF(F8=L7,O7)+IF(F8=M7,O7)+IF(F8=P7,P7)</f>
        <v>1</v>
      </c>
      <c r="R8" s="25">
        <f>O8*D8</f>
        <v>2</v>
      </c>
    </row>
    <row r="9" spans="3:18" ht="75" x14ac:dyDescent="0.25">
      <c r="C9" s="73">
        <v>3.2</v>
      </c>
      <c r="D9" s="73">
        <v>4</v>
      </c>
      <c r="E9" s="71" t="s">
        <v>157</v>
      </c>
      <c r="F9" s="72" t="s">
        <v>41</v>
      </c>
      <c r="G9" s="75">
        <f>IF(F9=J7,J9*D9)+IF(F9=K7,K9*D9)</f>
        <v>0</v>
      </c>
      <c r="H9" s="76"/>
      <c r="J9" s="25">
        <v>1</v>
      </c>
      <c r="K9" s="25">
        <v>0</v>
      </c>
      <c r="O9" s="25">
        <f>IF(F9=J7,O7)+IF(F9=K7,O7)+IF(F9=L7,O7)+IF(F9=M7,O7)+IF(F9=N7,O7)+IF(F9=P7,P7)</f>
        <v>1</v>
      </c>
      <c r="R9" s="25">
        <f t="shared" ref="R9:R44" si="0">O9*D9</f>
        <v>4</v>
      </c>
    </row>
    <row r="10" spans="3:18" ht="90" x14ac:dyDescent="0.25">
      <c r="C10" s="73">
        <v>3.3</v>
      </c>
      <c r="D10" s="73">
        <v>2</v>
      </c>
      <c r="E10" s="71" t="s">
        <v>158</v>
      </c>
      <c r="F10" s="74" t="s">
        <v>40</v>
      </c>
      <c r="G10" s="75">
        <f>IF(F10=J7,J10*D10)+IF(F10=K7,K10*D10)+IF(F10=L7,L10*D10)</f>
        <v>2</v>
      </c>
      <c r="H10" s="76"/>
      <c r="J10" s="25">
        <v>1</v>
      </c>
      <c r="K10" s="25">
        <v>0.25</v>
      </c>
      <c r="L10" s="25">
        <v>0</v>
      </c>
      <c r="O10" s="25">
        <f>IF(F10=J7,O7)+IF(F10=K7,O7)+IF(F10=L7,O7)+IF(F10=M7,O7)+IF(F10=P7,P7)</f>
        <v>1</v>
      </c>
      <c r="R10" s="25">
        <f t="shared" si="0"/>
        <v>2</v>
      </c>
    </row>
    <row r="11" spans="3:18" ht="120" x14ac:dyDescent="0.25">
      <c r="C11" s="73">
        <v>3.4</v>
      </c>
      <c r="D11" s="73">
        <v>4</v>
      </c>
      <c r="E11" s="71" t="s">
        <v>150</v>
      </c>
      <c r="F11" s="72" t="s">
        <v>43</v>
      </c>
      <c r="G11" s="75">
        <f>IF(F11=J7,J11*D11)+IF(F11=K7,K11*D11)+IF(F11=L7,L11*D11)+IF(F11=M7,M11*D11)</f>
        <v>1</v>
      </c>
      <c r="H11" s="76"/>
      <c r="J11" s="25">
        <v>1</v>
      </c>
      <c r="K11" s="25">
        <v>0.75</v>
      </c>
      <c r="L11" s="25">
        <v>0.5</v>
      </c>
      <c r="M11" s="25">
        <v>0.25</v>
      </c>
      <c r="O11" s="25">
        <f>IF(F11=J7,O7)+IF(F11=K7,O7)+IF(F11=L7,O7)+IF(F11=M7,O7)+IF(F11=P7,P7)</f>
        <v>1</v>
      </c>
      <c r="R11" s="25">
        <f t="shared" si="0"/>
        <v>4</v>
      </c>
    </row>
    <row r="12" spans="3:18" ht="135" x14ac:dyDescent="0.25">
      <c r="C12" s="73">
        <v>3.5</v>
      </c>
      <c r="D12" s="73">
        <v>3</v>
      </c>
      <c r="E12" s="98" t="s">
        <v>159</v>
      </c>
      <c r="F12" s="72" t="s">
        <v>42</v>
      </c>
      <c r="G12" s="75">
        <f>IF(F12=J7,J12*D12)+IF(F12=K7,K12*D12)+IF(F12=L7,L12*D12)+IF(F12=M7,M12*D12)</f>
        <v>1.5</v>
      </c>
      <c r="H12" s="76" t="s">
        <v>132</v>
      </c>
      <c r="J12" s="25">
        <v>1</v>
      </c>
      <c r="K12" s="25">
        <v>0.75</v>
      </c>
      <c r="L12" s="25">
        <v>0.5</v>
      </c>
      <c r="M12" s="25">
        <v>0.25</v>
      </c>
      <c r="O12" s="25">
        <f>IF(F12=J7,O7)+IF(F12=K7,O7)+IF(F12=L7,O7)+IF(F12=M7,O7)+IF(F12=P7,P7)</f>
        <v>1</v>
      </c>
      <c r="R12" s="25">
        <f t="shared" si="0"/>
        <v>3</v>
      </c>
    </row>
    <row r="13" spans="3:18" ht="90" x14ac:dyDescent="0.25">
      <c r="C13" s="73">
        <v>3.6</v>
      </c>
      <c r="D13" s="73">
        <v>3</v>
      </c>
      <c r="E13" s="71" t="s">
        <v>151</v>
      </c>
      <c r="F13" s="74" t="s">
        <v>42</v>
      </c>
      <c r="G13" s="75">
        <f>IF(F13=J7,J13*D13)+IF(F13=K7,K13*D13)+IF(F13=L7,L13*D13)</f>
        <v>1.5</v>
      </c>
      <c r="H13" s="76" t="s">
        <v>153</v>
      </c>
      <c r="J13" s="25">
        <v>1</v>
      </c>
      <c r="K13" s="25">
        <v>0.75</v>
      </c>
      <c r="L13" s="25">
        <v>0.5</v>
      </c>
      <c r="O13" s="25">
        <f>IF(F13=J7,O7)+IF(F13=K7,O7)+IF(F13=L7,O7)+IF(F13=M7,O7)+IF(F13=N7,O7)+IF(F13=P7,P7)</f>
        <v>1</v>
      </c>
      <c r="R13" s="25">
        <f t="shared" si="0"/>
        <v>3</v>
      </c>
    </row>
    <row r="14" spans="3:18" ht="90" x14ac:dyDescent="0.25">
      <c r="C14" s="73">
        <v>3.7</v>
      </c>
      <c r="D14" s="73">
        <v>4</v>
      </c>
      <c r="E14" s="71" t="s">
        <v>152</v>
      </c>
      <c r="F14" s="72" t="s">
        <v>42</v>
      </c>
      <c r="G14" s="75">
        <f>IF(F14=J7,J14*D14)+IF(F14=K7,K14*D14)+IF(F14=L7,L14*D14)</f>
        <v>0</v>
      </c>
      <c r="H14" s="76"/>
      <c r="J14" s="25">
        <v>1</v>
      </c>
      <c r="K14" s="25">
        <v>0.5</v>
      </c>
      <c r="L14" s="25">
        <v>0</v>
      </c>
      <c r="O14" s="25">
        <f>IF(F14=J7,O7)+IF(F14=K7,O7)+IF(F14=L7,O7)+IF(F14=M7,O7)+IF(F14=N7,O7)+IF(F14=P7,P7)</f>
        <v>1</v>
      </c>
      <c r="R14" s="25">
        <f t="shared" si="0"/>
        <v>4</v>
      </c>
    </row>
    <row r="15" spans="3:18" ht="75" x14ac:dyDescent="0.25">
      <c r="C15" s="73">
        <v>3.8</v>
      </c>
      <c r="D15" s="73">
        <v>3</v>
      </c>
      <c r="E15" s="71" t="s">
        <v>160</v>
      </c>
      <c r="F15" s="72" t="s">
        <v>41</v>
      </c>
      <c r="G15" s="75">
        <f>IF(F15=J7,J15*D15)+IF(F15=K7,K15*D15)</f>
        <v>0</v>
      </c>
      <c r="H15" s="76" t="s">
        <v>133</v>
      </c>
      <c r="J15" s="25">
        <v>1</v>
      </c>
      <c r="K15" s="25">
        <v>0</v>
      </c>
      <c r="O15" s="25">
        <f>IF(F15=J7,O7)+IF(F15=K7,O7)+IF(F15=L7,O7)+IF(F15=M7,O7)+IF(F15=P7,P7)</f>
        <v>1</v>
      </c>
      <c r="R15" s="25">
        <f t="shared" si="0"/>
        <v>3</v>
      </c>
    </row>
    <row r="16" spans="3:18" ht="105" x14ac:dyDescent="0.25">
      <c r="C16" s="73">
        <v>3.9</v>
      </c>
      <c r="D16" s="73">
        <v>3</v>
      </c>
      <c r="E16" s="71" t="s">
        <v>161</v>
      </c>
      <c r="F16" s="74" t="s">
        <v>41</v>
      </c>
      <c r="G16" s="75">
        <f>IF(F16=J7,J16*D16)+IF(F16=K7,K16*D16)</f>
        <v>0</v>
      </c>
      <c r="H16" s="76" t="s">
        <v>191</v>
      </c>
      <c r="J16" s="25">
        <v>1</v>
      </c>
      <c r="K16" s="25">
        <v>0</v>
      </c>
      <c r="O16" s="25">
        <f>IF(F16=J7,O7)+IF(F16=K7,O7)+IF(F16=L7,O7)+IF(F16=M7,O7)+IF(F16=P7,P7)</f>
        <v>1</v>
      </c>
      <c r="R16" s="25">
        <f t="shared" si="0"/>
        <v>3</v>
      </c>
    </row>
    <row r="17" spans="1:20" ht="90" x14ac:dyDescent="0.25">
      <c r="C17" s="85" t="s">
        <v>45</v>
      </c>
      <c r="D17" s="73">
        <v>3</v>
      </c>
      <c r="E17" s="71" t="s">
        <v>162</v>
      </c>
      <c r="F17" s="72" t="s">
        <v>41</v>
      </c>
      <c r="G17" s="75">
        <f>IF(F17=J7,J17*D17)+IF(F17=K7,K17*D17)</f>
        <v>0</v>
      </c>
      <c r="H17" s="76" t="s">
        <v>134</v>
      </c>
      <c r="J17" s="25">
        <v>1</v>
      </c>
      <c r="K17" s="25">
        <v>0</v>
      </c>
      <c r="O17" s="25">
        <f>IF(F17=J7,O7)+IF(F17=K7,O7)+IF(F17=L7,O7)+IF(F17=M7,O7)+IF(F17=P7,P7)</f>
        <v>1</v>
      </c>
      <c r="R17" s="25">
        <f t="shared" si="0"/>
        <v>3</v>
      </c>
    </row>
    <row r="18" spans="1:20" ht="210" x14ac:dyDescent="0.25">
      <c r="C18" s="73">
        <v>3.11</v>
      </c>
      <c r="D18" s="73">
        <v>4</v>
      </c>
      <c r="E18" s="99" t="s">
        <v>163</v>
      </c>
      <c r="F18" s="72">
        <v>0</v>
      </c>
      <c r="G18" s="75">
        <f>IF(F18=J7,J18*D18)+IF(F18=K7,K18*D18)+IF(F18=L7,L18*D18)</f>
        <v>0</v>
      </c>
      <c r="H18" s="76" t="s">
        <v>135</v>
      </c>
      <c r="J18" s="25">
        <v>1</v>
      </c>
      <c r="K18" s="25">
        <v>0.5</v>
      </c>
      <c r="L18" s="25">
        <v>0.25</v>
      </c>
      <c r="O18" s="25">
        <f>IF(F18=J7,O7)+IF(F18=K7,O7)+IF(F18=L7,O7)+IF(F18=M7,O7)+IF(F18=P7,P7)</f>
        <v>0</v>
      </c>
      <c r="R18" s="25">
        <f t="shared" si="0"/>
        <v>0</v>
      </c>
    </row>
    <row r="19" spans="1:20" ht="210" x14ac:dyDescent="0.25">
      <c r="C19" s="73">
        <v>3.12</v>
      </c>
      <c r="D19" s="73">
        <v>4</v>
      </c>
      <c r="E19" s="71" t="s">
        <v>164</v>
      </c>
      <c r="F19" s="74" t="s">
        <v>47</v>
      </c>
      <c r="G19" s="75">
        <f>IF(F19=J7,J19*D19)+IF(F19=K7,K19*D19)+IF(F19=L7,L19*D19)+IF(F19=M7,M19*D19)+IF(F19=N7,N19*D19)</f>
        <v>0</v>
      </c>
      <c r="H19" s="76" t="s">
        <v>135</v>
      </c>
      <c r="J19" s="25">
        <v>1</v>
      </c>
      <c r="K19" s="25">
        <v>0.75</v>
      </c>
      <c r="L19" s="25">
        <v>0.5</v>
      </c>
      <c r="M19" s="25">
        <v>0.25</v>
      </c>
      <c r="N19" s="25">
        <v>0</v>
      </c>
      <c r="O19" s="25">
        <f>IF(F19=J7,O7)+IF(F19=K7,O7)+IF(F19=L7,O7)+IF(F19=M7,O7)+IF(F19=N7,O7)+IF(F19=P7,P7)</f>
        <v>1</v>
      </c>
      <c r="R19" s="25">
        <f>O19*D19</f>
        <v>4</v>
      </c>
    </row>
    <row r="20" spans="1:20" ht="210" x14ac:dyDescent="0.25">
      <c r="C20" s="73">
        <v>3.13</v>
      </c>
      <c r="D20" s="73">
        <v>1</v>
      </c>
      <c r="E20" s="99" t="s">
        <v>165</v>
      </c>
      <c r="F20" s="72" t="s">
        <v>41</v>
      </c>
      <c r="G20" s="75">
        <f>IF(F20=J7,J20*D20)+IF(F20=K7,K20*D20)</f>
        <v>0</v>
      </c>
      <c r="H20" s="76" t="s">
        <v>193</v>
      </c>
      <c r="J20" s="25">
        <v>1</v>
      </c>
      <c r="K20" s="25">
        <v>0</v>
      </c>
      <c r="O20" s="25">
        <f>IF(F20=J7,O7)+IF(F20=K7,O7)+IF(F20=L7,O7)+IF(F20=M7,O7)+IF(F20=P7,P7)</f>
        <v>1</v>
      </c>
      <c r="R20" s="25">
        <f t="shared" si="0"/>
        <v>1</v>
      </c>
    </row>
    <row r="21" spans="1:20" ht="210" x14ac:dyDescent="0.25">
      <c r="C21" s="73">
        <v>3.14</v>
      </c>
      <c r="D21" s="73">
        <v>4</v>
      </c>
      <c r="E21" s="71" t="s">
        <v>166</v>
      </c>
      <c r="F21" s="72" t="s">
        <v>43</v>
      </c>
      <c r="G21" s="75">
        <f>IF(F21=J7,J21*D21)+IF(F21=K7,K21*D21)+IF(F21=L7,L21*D21)+IF(F21=M7,M21*D21)</f>
        <v>0</v>
      </c>
      <c r="H21" s="76" t="s">
        <v>194</v>
      </c>
      <c r="J21" s="25">
        <v>1</v>
      </c>
      <c r="K21" s="25">
        <v>0.75</v>
      </c>
      <c r="L21" s="25">
        <v>0.5</v>
      </c>
      <c r="M21" s="25">
        <v>0</v>
      </c>
      <c r="O21" s="25">
        <f>IF(F21=J7,O7)+IF(F21=K7,O7)+IF(F21=L7,O7)+IF(F21=M7,O7)+IF(F21=P7,P7)</f>
        <v>1</v>
      </c>
      <c r="R21" s="25">
        <f t="shared" si="0"/>
        <v>4</v>
      </c>
    </row>
    <row r="22" spans="1:20" ht="120" x14ac:dyDescent="0.25">
      <c r="C22" s="73">
        <v>3.15</v>
      </c>
      <c r="D22" s="73">
        <v>4</v>
      </c>
      <c r="E22" s="71" t="s">
        <v>167</v>
      </c>
      <c r="F22" s="74" t="s">
        <v>43</v>
      </c>
      <c r="G22" s="75">
        <f>IF(F22=J7,J22*D22)+IF(F22=K7,K22*D22)+IF(F22=L7,L22*D22)+IF(F22=M7,M22*D22)</f>
        <v>0</v>
      </c>
      <c r="H22" s="76"/>
      <c r="J22" s="25">
        <v>1</v>
      </c>
      <c r="K22" s="25">
        <v>0.5</v>
      </c>
      <c r="L22" s="25">
        <v>0.25</v>
      </c>
      <c r="M22" s="25">
        <v>0</v>
      </c>
      <c r="O22" s="25">
        <f>IF(F22=J7,O7)+IF(F22=K7,O7)+IF(F22=L7,O7)+IF(F22=M7,O7)+IF(F22=P7,P7)</f>
        <v>1</v>
      </c>
      <c r="R22" s="25">
        <f t="shared" si="0"/>
        <v>4</v>
      </c>
    </row>
    <row r="23" spans="1:20" ht="90" x14ac:dyDescent="0.25">
      <c r="C23" s="73">
        <v>3.16</v>
      </c>
      <c r="D23" s="73">
        <v>3</v>
      </c>
      <c r="E23" s="71" t="s">
        <v>168</v>
      </c>
      <c r="F23" s="72" t="s">
        <v>43</v>
      </c>
      <c r="G23" s="75">
        <f>IF(F23=J7,J23*D23)+IF(F23=K7,K23*D23)+IF(F23=L7,L23*D23)+IF(F23=M7,M23*D23)</f>
        <v>0.75</v>
      </c>
      <c r="H23" s="76"/>
      <c r="J23" s="25">
        <v>1</v>
      </c>
      <c r="K23" s="25">
        <v>0.75</v>
      </c>
      <c r="L23" s="25">
        <v>0.5</v>
      </c>
      <c r="M23" s="25">
        <v>0.25</v>
      </c>
      <c r="O23" s="25">
        <f>IF(F23=J7,O7)+IF(F23=K7,O7)+IF(F23=L7,O7)+IF(F23=M7,O7)+IF(F23=P7,P7)</f>
        <v>1</v>
      </c>
      <c r="R23" s="25">
        <f t="shared" si="0"/>
        <v>3</v>
      </c>
    </row>
    <row r="24" spans="1:20" ht="98.25" customHeight="1" x14ac:dyDescent="0.25">
      <c r="C24" s="73">
        <v>3.17</v>
      </c>
      <c r="D24" s="73">
        <v>3</v>
      </c>
      <c r="E24" s="71" t="s">
        <v>169</v>
      </c>
      <c r="F24" s="72" t="s">
        <v>40</v>
      </c>
      <c r="G24" s="75">
        <f>IF(F24=J7,J24*D24)+IF(F24=K7,K24*D24)+IF(F24=L7,L24*D24)+IF(F24=M7,M24*D24)</f>
        <v>3</v>
      </c>
      <c r="H24" s="76" t="s">
        <v>154</v>
      </c>
      <c r="J24" s="25">
        <v>1</v>
      </c>
      <c r="K24" s="25">
        <v>0.75</v>
      </c>
      <c r="L24" s="25">
        <v>0.5</v>
      </c>
      <c r="M24" s="25">
        <v>0.25</v>
      </c>
      <c r="O24" s="25">
        <f>IF(F24=J7,O7)+IF(F24=K7,O7)+IF(F24=L7,O7)+IF(F24=M7,O7)+IF(F24=P7,P7)</f>
        <v>1</v>
      </c>
      <c r="R24" s="25">
        <f t="shared" si="0"/>
        <v>3</v>
      </c>
    </row>
    <row r="25" spans="1:20" ht="90" x14ac:dyDescent="0.25">
      <c r="C25" s="73">
        <v>3.18</v>
      </c>
      <c r="D25" s="73">
        <v>3</v>
      </c>
      <c r="E25" s="71" t="s">
        <v>170</v>
      </c>
      <c r="F25" s="74" t="s">
        <v>40</v>
      </c>
      <c r="G25" s="75">
        <f>IF(F25=J7,J25*D25)+IF(F25=K7,K25*D25)</f>
        <v>3</v>
      </c>
      <c r="H25" s="76" t="s">
        <v>136</v>
      </c>
      <c r="J25" s="25">
        <v>1</v>
      </c>
      <c r="K25" s="25">
        <v>0</v>
      </c>
      <c r="O25" s="25">
        <f>IF(F25=J7,O7)+IF(F25=K7,O7)+IF(F25=L7,O7)+IF(F25=M7,O7)+IF(F25=P7,P7)</f>
        <v>1</v>
      </c>
      <c r="R25" s="25">
        <f t="shared" si="0"/>
        <v>3</v>
      </c>
    </row>
    <row r="26" spans="1:20" ht="75" x14ac:dyDescent="0.25">
      <c r="C26" s="73">
        <v>3.19</v>
      </c>
      <c r="D26" s="73">
        <v>3</v>
      </c>
      <c r="E26" s="71" t="s">
        <v>171</v>
      </c>
      <c r="F26" s="72" t="s">
        <v>41</v>
      </c>
      <c r="G26" s="75">
        <f>IF(F26=J7,J26*D26)+IF(F26=K7,K26*D26)</f>
        <v>0</v>
      </c>
      <c r="H26" s="76"/>
      <c r="J26" s="25">
        <v>1</v>
      </c>
      <c r="K26" s="25">
        <v>0</v>
      </c>
      <c r="O26" s="25">
        <f>IF(F26=J7,O7)+IF(F26=K7,O7)+IF(F26=L7,O7)+IF(F26=M7,O7)+IF(F26=P7,P7)</f>
        <v>1</v>
      </c>
      <c r="R26" s="25">
        <f t="shared" si="0"/>
        <v>3</v>
      </c>
    </row>
    <row r="27" spans="1:20" ht="345" x14ac:dyDescent="0.25">
      <c r="C27" s="85" t="s">
        <v>44</v>
      </c>
      <c r="D27" s="73">
        <v>2</v>
      </c>
      <c r="E27" s="100" t="s">
        <v>172</v>
      </c>
      <c r="F27" s="72">
        <v>0</v>
      </c>
      <c r="G27" s="75">
        <f>IF(F27=J7,J27*D27)+IF(F27=K7,K27*D27)+IF(F27=L7,L27*D27)</f>
        <v>0</v>
      </c>
      <c r="H27" s="76" t="s">
        <v>137</v>
      </c>
      <c r="J27" s="25">
        <v>1</v>
      </c>
      <c r="K27" s="25">
        <v>0.75</v>
      </c>
      <c r="L27" s="25">
        <v>0.25</v>
      </c>
      <c r="O27" s="25">
        <f>IF(F27=J7,O7)+IF(F27=K7,O7)+IF(F27=L7,O7)+IF(F27=M7,O7)+IF(F27=P7,P7)</f>
        <v>0</v>
      </c>
      <c r="R27" s="25">
        <f>O27*D27</f>
        <v>0</v>
      </c>
    </row>
    <row r="28" spans="1:20" s="70" customFormat="1" ht="345" x14ac:dyDescent="0.25">
      <c r="A28" s="77"/>
      <c r="B28" s="77"/>
      <c r="C28" s="73">
        <v>3.21</v>
      </c>
      <c r="D28" s="73">
        <v>2</v>
      </c>
      <c r="E28" s="100" t="s">
        <v>173</v>
      </c>
      <c r="F28" s="74">
        <v>0</v>
      </c>
      <c r="G28" s="75">
        <f>IF(F28=J7,J28*D28)+IF(F28=K7,K28*D28)+IF(F28=L7,L28*D28)</f>
        <v>0</v>
      </c>
      <c r="H28" s="76" t="s">
        <v>137</v>
      </c>
      <c r="I28" s="39"/>
      <c r="J28" s="25">
        <v>1</v>
      </c>
      <c r="K28" s="25">
        <v>0.75</v>
      </c>
      <c r="L28" s="25">
        <v>0.25</v>
      </c>
      <c r="M28" s="25"/>
      <c r="N28" s="25"/>
      <c r="O28" s="25">
        <f>IF(F28=J7,O7)+IF(F28=K7,O7)+IF(F28=L7,O7)+IF(F28=M7,O7)+IF(F28=P7,P7)</f>
        <v>0</v>
      </c>
      <c r="P28" s="32"/>
      <c r="Q28" s="32"/>
      <c r="R28" s="32">
        <f t="shared" si="0"/>
        <v>0</v>
      </c>
      <c r="S28" s="32"/>
      <c r="T28" s="32"/>
    </row>
    <row r="29" spans="1:20" ht="360" x14ac:dyDescent="0.25">
      <c r="C29" s="73">
        <v>3.22</v>
      </c>
      <c r="D29" s="73">
        <v>3</v>
      </c>
      <c r="E29" s="71" t="s">
        <v>174</v>
      </c>
      <c r="F29" s="72">
        <v>0</v>
      </c>
      <c r="G29" s="75">
        <f>IF(F29=J7,J29*D29)+IF(F29=K7,K29*D29)+IF(F29=L7,L29*D29)+IF(F29=M7,M29*D29)+IF(F29=N7,N29*D29)</f>
        <v>0</v>
      </c>
      <c r="H29" s="76" t="s">
        <v>138</v>
      </c>
      <c r="J29" s="25">
        <v>1</v>
      </c>
      <c r="K29" s="25">
        <v>0.75</v>
      </c>
      <c r="L29" s="25">
        <v>0.5</v>
      </c>
      <c r="M29" s="25">
        <v>0.25</v>
      </c>
      <c r="N29" s="25">
        <v>0</v>
      </c>
      <c r="O29" s="25">
        <f>IF(F29=J7,O7)+IF(F29=K7,O7)+IF(F29=L7,O7)+IF(F29=M7,O7)+IF(F29=N7,O7)+IF(F29=P7,P7)</f>
        <v>0</v>
      </c>
      <c r="R29" s="25">
        <f t="shared" si="0"/>
        <v>0</v>
      </c>
    </row>
    <row r="30" spans="1:20" ht="360" x14ac:dyDescent="0.25">
      <c r="C30" s="73">
        <v>3.23</v>
      </c>
      <c r="D30" s="73">
        <v>3</v>
      </c>
      <c r="E30" s="99" t="s">
        <v>175</v>
      </c>
      <c r="F30" s="72">
        <v>0</v>
      </c>
      <c r="G30" s="75">
        <f>IF(F30=J7,J30*D30)+IF(F30=K7,K30*D30)+IF(F30=L7,L30*D30)+IF(F30=M7,M30*D30)</f>
        <v>0</v>
      </c>
      <c r="H30" s="76" t="s">
        <v>138</v>
      </c>
      <c r="J30" s="25">
        <v>1</v>
      </c>
      <c r="K30" s="25">
        <v>0.75</v>
      </c>
      <c r="L30" s="25">
        <v>0.5</v>
      </c>
      <c r="M30" s="25">
        <v>0</v>
      </c>
      <c r="O30" s="25">
        <f>IF(F30=J7,O7)+IF(F30=K7,O7)+IF(F30=L7,O7)+IF(F30=M7,O7)+IF(F30=P7,P7)</f>
        <v>0</v>
      </c>
      <c r="R30" s="25">
        <f t="shared" si="0"/>
        <v>0</v>
      </c>
    </row>
    <row r="31" spans="1:20" ht="45" x14ac:dyDescent="0.25">
      <c r="C31" s="73">
        <v>3.24</v>
      </c>
      <c r="D31" s="73">
        <v>2</v>
      </c>
      <c r="E31" s="86" t="s">
        <v>176</v>
      </c>
      <c r="F31" s="74" t="s">
        <v>41</v>
      </c>
      <c r="G31" s="75">
        <f>IF(F31=J7,J31*D31)+IF(F31=K7,K31*D31)</f>
        <v>0</v>
      </c>
      <c r="H31" s="76"/>
      <c r="J31" s="25">
        <v>1</v>
      </c>
      <c r="K31" s="25">
        <v>0</v>
      </c>
      <c r="O31" s="25">
        <f>IF(F31=J7,O7)+IF(F31=K7,O7)+IF(F31=L7,O7)+IF(F31=M7,O7)+IF(F31=P7,P7)</f>
        <v>1</v>
      </c>
      <c r="R31" s="25">
        <f t="shared" si="0"/>
        <v>2</v>
      </c>
    </row>
    <row r="32" spans="1:20" ht="90" x14ac:dyDescent="0.25">
      <c r="C32" s="73">
        <v>3.25</v>
      </c>
      <c r="D32" s="73">
        <v>2</v>
      </c>
      <c r="E32" s="71" t="s">
        <v>177</v>
      </c>
      <c r="F32" s="72" t="s">
        <v>40</v>
      </c>
      <c r="G32" s="75">
        <f>IF(F32=J7,J32*D32)+IF(F32=K7,K32*D32)</f>
        <v>2</v>
      </c>
      <c r="H32" s="76"/>
      <c r="J32" s="25">
        <v>1</v>
      </c>
      <c r="K32" s="25">
        <v>0</v>
      </c>
      <c r="O32" s="25">
        <f>IF(F32=J7,O7)+IF(F32=K7,O7)+IF(F32=L7,O7)+IF(F32=M7,O7)+IF(F32=P7,P7)</f>
        <v>1</v>
      </c>
      <c r="R32" s="25">
        <f t="shared" si="0"/>
        <v>2</v>
      </c>
    </row>
    <row r="33" spans="3:18" ht="60" x14ac:dyDescent="0.25">
      <c r="C33" s="73">
        <v>3.26</v>
      </c>
      <c r="D33" s="73">
        <v>1</v>
      </c>
      <c r="E33" s="86" t="s">
        <v>178</v>
      </c>
      <c r="F33" s="72" t="s">
        <v>41</v>
      </c>
      <c r="G33" s="75">
        <f>IF(F33=J7,J33*D33)+IF(F33=K7,K33*D33)</f>
        <v>0</v>
      </c>
      <c r="H33" s="76" t="s">
        <v>139</v>
      </c>
      <c r="J33" s="25">
        <v>1</v>
      </c>
      <c r="K33" s="25">
        <v>0</v>
      </c>
      <c r="O33" s="25">
        <f>IF(F33=J7,O7)+IF(F33=K7,O7)+IF(F33=L7,O7)+IF(F33=M7,O7)+IF(F33=P7,P7)</f>
        <v>1</v>
      </c>
      <c r="R33" s="25">
        <f t="shared" si="0"/>
        <v>1</v>
      </c>
    </row>
    <row r="34" spans="3:18" ht="105" x14ac:dyDescent="0.25">
      <c r="C34" s="73">
        <v>3.27</v>
      </c>
      <c r="D34" s="73">
        <v>2</v>
      </c>
      <c r="E34" s="71" t="s">
        <v>179</v>
      </c>
      <c r="F34" s="74">
        <v>0</v>
      </c>
      <c r="G34" s="75">
        <f>IF(F34=J7,J34*D34)+IF(F34=K7,K34*D34)</f>
        <v>0</v>
      </c>
      <c r="H34" s="76" t="s">
        <v>140</v>
      </c>
      <c r="J34" s="25">
        <v>1</v>
      </c>
      <c r="K34" s="25">
        <v>0</v>
      </c>
      <c r="O34" s="25">
        <f>IF(F34=J7,O7)+IF(F34=K7,O7)+IF(F34=L7,O7)+IF(F34=M7,O7)+IF(F34=P7,P7)</f>
        <v>0</v>
      </c>
      <c r="R34" s="25">
        <f t="shared" si="0"/>
        <v>0</v>
      </c>
    </row>
    <row r="35" spans="3:18" ht="255" x14ac:dyDescent="0.25">
      <c r="C35" s="73">
        <v>3.28</v>
      </c>
      <c r="D35" s="73">
        <v>2</v>
      </c>
      <c r="E35" s="86" t="s">
        <v>180</v>
      </c>
      <c r="F35" s="72">
        <v>0</v>
      </c>
      <c r="G35" s="75">
        <f>IF(F35=J7,J35*D35)+IF(F35=K7,K35*D35)+IF(F35=L7,L35*D35)+IF(F35=M7,M35*D35)+IF(F35=N7,N35*D35)</f>
        <v>0</v>
      </c>
      <c r="H35" s="76" t="s">
        <v>140</v>
      </c>
      <c r="J35" s="25">
        <v>1</v>
      </c>
      <c r="K35" s="25">
        <v>0.75</v>
      </c>
      <c r="L35" s="25">
        <v>0.5</v>
      </c>
      <c r="M35" s="25">
        <v>0.25</v>
      </c>
      <c r="N35" s="25">
        <v>0</v>
      </c>
      <c r="O35" s="25">
        <f>IF(F35=J7,O7)+IF(F35=K7,O7)+IF(F35=L7,O7)+IF(F35=M7,O7)+IF(F35=N7,O7)+IF(F35=P7,P7)</f>
        <v>0</v>
      </c>
      <c r="R35" s="25">
        <f t="shared" si="0"/>
        <v>0</v>
      </c>
    </row>
    <row r="36" spans="3:18" ht="135" x14ac:dyDescent="0.25">
      <c r="C36" s="73">
        <v>3.29</v>
      </c>
      <c r="D36" s="73">
        <v>4</v>
      </c>
      <c r="E36" s="71" t="s">
        <v>181</v>
      </c>
      <c r="F36" s="72" t="s">
        <v>42</v>
      </c>
      <c r="G36" s="75">
        <f>IF(F36=J7,J36*D36)+IF(F36=K7,K36*D36)+IF(F36=L7,L36*D36)</f>
        <v>0</v>
      </c>
      <c r="H36" s="76"/>
      <c r="J36" s="25">
        <v>1</v>
      </c>
      <c r="K36" s="25">
        <v>0.25</v>
      </c>
      <c r="L36" s="25">
        <v>0</v>
      </c>
      <c r="O36" s="25">
        <f>IF(F36=J7,O7)+IF(F36=K7,O7)+IF(F36=L7,O7)+IF(F36=M7,O7)+IF(F36=P7,P7)</f>
        <v>1</v>
      </c>
      <c r="R36" s="25">
        <f t="shared" si="0"/>
        <v>4</v>
      </c>
    </row>
    <row r="37" spans="3:18" ht="195" x14ac:dyDescent="0.25">
      <c r="C37" s="85" t="s">
        <v>46</v>
      </c>
      <c r="D37" s="73">
        <v>2</v>
      </c>
      <c r="E37" s="99" t="s">
        <v>182</v>
      </c>
      <c r="F37" s="74" t="s">
        <v>43</v>
      </c>
      <c r="G37" s="75">
        <f>IF(F37=J7,J37*D37)+IF(F37=K7,K37*D37)+IF(F37=L7,L37*D37)+IF(F37=M7,M37*D37)</f>
        <v>0.5</v>
      </c>
      <c r="H37" s="76" t="s">
        <v>155</v>
      </c>
      <c r="J37" s="25">
        <v>1</v>
      </c>
      <c r="K37" s="25">
        <v>0.75</v>
      </c>
      <c r="L37" s="25">
        <v>0.5</v>
      </c>
      <c r="M37" s="25">
        <v>0.25</v>
      </c>
      <c r="O37" s="25">
        <f>IF(F37=J7,O7)+IF(F37=K7,O7)+IF(F37=L7,O7)+IF(F37=M7,O7)+IF(F37=P7,P7)</f>
        <v>1</v>
      </c>
      <c r="R37" s="25">
        <f t="shared" si="0"/>
        <v>2</v>
      </c>
    </row>
    <row r="38" spans="3:18" ht="195" x14ac:dyDescent="0.25">
      <c r="C38" s="73">
        <v>3.31</v>
      </c>
      <c r="D38" s="73">
        <v>2</v>
      </c>
      <c r="E38" s="99" t="s">
        <v>183</v>
      </c>
      <c r="F38" s="72">
        <v>0</v>
      </c>
      <c r="G38" s="75">
        <f>IF(F38=J7,J38*D38)+IF(F38=K7,K38*D38)+IF(F38=L7,L38*D38)+IF(F38=M7,M38*D38)</f>
        <v>0</v>
      </c>
      <c r="H38" s="76" t="s">
        <v>155</v>
      </c>
      <c r="J38" s="25">
        <v>1</v>
      </c>
      <c r="K38" s="25">
        <v>0.75</v>
      </c>
      <c r="L38" s="25">
        <v>0.5</v>
      </c>
      <c r="M38" s="25">
        <v>0.25</v>
      </c>
      <c r="O38" s="25">
        <f>IF(F38=J7,O7)+IF(F38=K7,O7)+IF(F38=L7,O7)+IF(F38=M7,O7)+IF(F38=P7,P7)</f>
        <v>0</v>
      </c>
      <c r="R38" s="25">
        <f t="shared" si="0"/>
        <v>0</v>
      </c>
    </row>
    <row r="39" spans="3:18" ht="195" x14ac:dyDescent="0.25">
      <c r="C39" s="73">
        <v>3.32</v>
      </c>
      <c r="D39" s="73">
        <v>4</v>
      </c>
      <c r="E39" s="71" t="s">
        <v>184</v>
      </c>
      <c r="F39" s="72" t="s">
        <v>42</v>
      </c>
      <c r="G39" s="75">
        <f>IF(F39=J7,J39*D39)+IF(F39=K7,K39*D39)+IF(F39=L7,L39*D39)</f>
        <v>0</v>
      </c>
      <c r="H39" s="76"/>
      <c r="J39" s="25">
        <v>1</v>
      </c>
      <c r="K39" s="25">
        <v>0.75</v>
      </c>
      <c r="L39" s="25">
        <v>0</v>
      </c>
      <c r="O39" s="25">
        <f>IF(F39=J7,O7)+IF(F39=K7,O7)+IF(F39=L7,O7)+IF(F39=M7,O7)+IF(F39=P7,P7)</f>
        <v>1</v>
      </c>
      <c r="R39" s="25">
        <f t="shared" si="0"/>
        <v>4</v>
      </c>
    </row>
    <row r="40" spans="3:18" ht="120" x14ac:dyDescent="0.25">
      <c r="C40" s="73">
        <v>3.33</v>
      </c>
      <c r="D40" s="73">
        <v>4</v>
      </c>
      <c r="E40" s="71" t="s">
        <v>185</v>
      </c>
      <c r="F40" s="74" t="s">
        <v>42</v>
      </c>
      <c r="G40" s="75">
        <f>IF(F40=J7,J40*D40)+IF(F40=K7,K40*D40)+IF(F40=L7,L40*D40)</f>
        <v>0</v>
      </c>
      <c r="H40" s="76"/>
      <c r="J40" s="25">
        <v>1</v>
      </c>
      <c r="K40" s="25">
        <v>0.5</v>
      </c>
      <c r="L40" s="25">
        <v>0</v>
      </c>
      <c r="O40" s="25">
        <f>IF(F40=J7,O7)+IF(F40=K7,O7)+IF(F40=L7,O7)+IF(F40=M7,O7)+IF(F40=P7,P7)</f>
        <v>1</v>
      </c>
      <c r="R40" s="25">
        <f t="shared" si="0"/>
        <v>4</v>
      </c>
    </row>
    <row r="41" spans="3:18" ht="90" x14ac:dyDescent="0.25">
      <c r="C41" s="73">
        <v>3.34</v>
      </c>
      <c r="D41" s="73">
        <v>4</v>
      </c>
      <c r="E41" s="86" t="s">
        <v>186</v>
      </c>
      <c r="F41" s="72" t="s">
        <v>42</v>
      </c>
      <c r="G41" s="75">
        <f>IF(F41=J7,J41*D41)+IF(F41=K7,K41*D41)+IF(F41=L7,L41*D41)</f>
        <v>0</v>
      </c>
      <c r="H41" s="76"/>
      <c r="J41" s="25">
        <v>1</v>
      </c>
      <c r="K41" s="25">
        <v>0.5</v>
      </c>
      <c r="L41" s="25">
        <v>0</v>
      </c>
      <c r="O41" s="25">
        <f>IF(F41=J7,O7)+IF(F41=K7,O7)+IF(F41=L7,O7)+IF(F41=M7,O7)+IF(F41=P7,P7)</f>
        <v>1</v>
      </c>
      <c r="R41" s="25">
        <f t="shared" si="0"/>
        <v>4</v>
      </c>
    </row>
    <row r="42" spans="3:18" ht="105" x14ac:dyDescent="0.25">
      <c r="C42" s="73">
        <v>3.35</v>
      </c>
      <c r="D42" s="73">
        <v>1</v>
      </c>
      <c r="E42" s="71" t="s">
        <v>187</v>
      </c>
      <c r="F42" s="72" t="s">
        <v>41</v>
      </c>
      <c r="G42" s="75">
        <f>IF(F42=J7,J42*D42)+IF(F42=K7,K42*D42)</f>
        <v>0</v>
      </c>
      <c r="H42" s="76"/>
      <c r="J42" s="25">
        <v>1</v>
      </c>
      <c r="K42" s="25">
        <v>0</v>
      </c>
      <c r="O42" s="25">
        <f>IF(F42=J7,O7)+IF(F42=K7,O7)+IF(F42=L7,O7)+IF(F42=M7,O7)+IF(F42=P7,P7)</f>
        <v>1</v>
      </c>
      <c r="R42" s="25">
        <f t="shared" si="0"/>
        <v>1</v>
      </c>
    </row>
    <row r="43" spans="3:18" ht="120" x14ac:dyDescent="0.25">
      <c r="C43" s="73">
        <v>3.36</v>
      </c>
      <c r="D43" s="73">
        <v>1</v>
      </c>
      <c r="E43" s="71" t="s">
        <v>188</v>
      </c>
      <c r="F43" s="74">
        <v>0</v>
      </c>
      <c r="G43" s="75">
        <f>IF(F43=J7,J43*D43)+IF(F43=K7,K43*D43)</f>
        <v>0</v>
      </c>
      <c r="H43" s="76"/>
      <c r="J43" s="25">
        <v>1</v>
      </c>
      <c r="K43" s="25">
        <v>0.25</v>
      </c>
      <c r="O43" s="25">
        <f>IF(F43=J7,O7)+IF(F43=K7,O7)+IF(F43=L7,O7)+IF(F43=M7,O7)+IF(F43=P7,P7)</f>
        <v>0</v>
      </c>
      <c r="R43" s="25">
        <f t="shared" si="0"/>
        <v>0</v>
      </c>
    </row>
    <row r="44" spans="3:18" ht="90.75" thickBot="1" x14ac:dyDescent="0.3">
      <c r="C44" s="73">
        <v>3.37</v>
      </c>
      <c r="D44" s="83">
        <v>4</v>
      </c>
      <c r="E44" s="86" t="s">
        <v>189</v>
      </c>
      <c r="F44" s="87" t="s">
        <v>40</v>
      </c>
      <c r="G44" s="75">
        <f>IF(F44=J7,J44*D44)+IF(F44=K7,K44*D44)</f>
        <v>4</v>
      </c>
      <c r="H44" s="76"/>
      <c r="J44" s="25">
        <v>1</v>
      </c>
      <c r="K44" s="25">
        <v>0.25</v>
      </c>
      <c r="O44" s="25">
        <f>IF(F44=J7,O7)+IF(F44=K7,O7)+IF(F44=L7,O7)+IF(F44=M7,O7)+IF(F44=P7,P7)</f>
        <v>1</v>
      </c>
      <c r="R44" s="25">
        <f t="shared" si="0"/>
        <v>4</v>
      </c>
    </row>
    <row r="45" spans="3:18" x14ac:dyDescent="0.25">
      <c r="H45" s="89"/>
    </row>
    <row r="46" spans="3:18" ht="15" customHeight="1" x14ac:dyDescent="0.25">
      <c r="C46" s="106" t="s">
        <v>55</v>
      </c>
      <c r="D46" s="107"/>
      <c r="E46" s="107"/>
      <c r="F46" s="90">
        <f>D8+D9+D10+D11+D12+D13+D14+D15+D16+D17+D18+D19+D20+D21+D22+D23+D24+D25+D26+D27+D28+D29+D30+D31+D32+D33+D34+D35+D36+D37+D38+D39+D40+D41+D42+D43+D44</f>
        <v>105</v>
      </c>
    </row>
    <row r="47" spans="3:18" ht="15" customHeight="1" x14ac:dyDescent="0.25">
      <c r="C47" s="106" t="s">
        <v>108</v>
      </c>
      <c r="D47" s="107"/>
      <c r="E47" s="107"/>
      <c r="F47" s="91">
        <f>R44+R43+R42+R41+R40+R39+R38+R37+R36+R35+R34+R33+R32+R31+R30+R29+R28+R27+R26+R24+R23+R25+R22+R21+R20+R19+R18+R17+R16+R15+R14+R13+R12+R11+R10+R9+R8</f>
        <v>84</v>
      </c>
    </row>
    <row r="48" spans="3:18" ht="15" customHeight="1" x14ac:dyDescent="0.25">
      <c r="C48" s="106" t="s">
        <v>54</v>
      </c>
      <c r="D48" s="107"/>
      <c r="E48" s="107"/>
      <c r="F48" s="91">
        <f>G33+G34+G35+G36+G37+G38+G39+G40+G41+G42+G43+G44+G32+G31+G30+G29+G28+G27+G26+G25+G24+G23+G22+G21+G20+G19+G18+G17+G16+G15+G14+G13+G12+G11+G10+G9+G8</f>
        <v>21.25</v>
      </c>
    </row>
    <row r="49" spans="3:6" ht="15" customHeight="1" x14ac:dyDescent="0.25">
      <c r="C49" s="106" t="s">
        <v>53</v>
      </c>
      <c r="D49" s="107"/>
      <c r="E49" s="107"/>
      <c r="F49" s="92">
        <f>F48/F47</f>
        <v>0.25297619047619047</v>
      </c>
    </row>
  </sheetData>
  <mergeCells count="8">
    <mergeCell ref="C46:E46"/>
    <mergeCell ref="C47:E47"/>
    <mergeCell ref="C48:E48"/>
    <mergeCell ref="C49:E49"/>
    <mergeCell ref="D2:H2"/>
    <mergeCell ref="D3:E3"/>
    <mergeCell ref="D4:E4"/>
    <mergeCell ref="D5:H5"/>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G11"/>
  <sheetViews>
    <sheetView tabSelected="1" workbookViewId="0">
      <selection activeCell="C5" sqref="C2:G5"/>
    </sheetView>
  </sheetViews>
  <sheetFormatPr defaultColWidth="8.85546875" defaultRowHeight="15" x14ac:dyDescent="0.25"/>
  <cols>
    <col min="3" max="3" width="105" customWidth="1"/>
    <col min="4" max="4" width="15.7109375" customWidth="1"/>
    <col min="6" max="6" width="9.140625" customWidth="1"/>
  </cols>
  <sheetData>
    <row r="2" spans="3:7" ht="15" customHeight="1" x14ac:dyDescent="0.35">
      <c r="C2" s="103" t="s">
        <v>195</v>
      </c>
      <c r="D2" s="104"/>
      <c r="E2" s="104"/>
      <c r="F2" s="104"/>
      <c r="G2" s="104"/>
    </row>
    <row r="3" spans="3:7" ht="15" customHeight="1" x14ac:dyDescent="0.25">
      <c r="C3" s="105" t="s">
        <v>141</v>
      </c>
      <c r="D3" s="104"/>
      <c r="E3" s="14"/>
      <c r="F3" s="11"/>
      <c r="G3" s="12"/>
    </row>
    <row r="4" spans="3:7" ht="15" customHeight="1" x14ac:dyDescent="0.25">
      <c r="C4" s="105" t="s">
        <v>142</v>
      </c>
      <c r="D4" s="104"/>
      <c r="E4" s="14"/>
      <c r="F4" s="11"/>
      <c r="G4" s="12"/>
    </row>
    <row r="5" spans="3:7" ht="15" customHeight="1" x14ac:dyDescent="0.25">
      <c r="C5" s="105" t="s">
        <v>196</v>
      </c>
      <c r="D5" s="104"/>
      <c r="E5" s="104"/>
      <c r="F5" s="104"/>
      <c r="G5" s="104"/>
    </row>
    <row r="6" spans="3:7" ht="19.5" x14ac:dyDescent="0.25">
      <c r="C6" s="63"/>
      <c r="D6" s="1"/>
      <c r="E6" s="1"/>
      <c r="F6" s="1"/>
      <c r="G6" s="1"/>
    </row>
    <row r="8" spans="3:7" ht="39" x14ac:dyDescent="0.25">
      <c r="C8" s="60" t="s">
        <v>109</v>
      </c>
      <c r="D8" s="61">
        <f>'1.1 Архивное Законодательство'!F32+'1.2 Другое Законодательство'!F17+'1.3 Сервисы'!F17+'2. Веб-Сайт'!F21+'3. Читальный Зал'!F46</f>
        <v>257</v>
      </c>
    </row>
    <row r="9" spans="3:7" ht="19.5" x14ac:dyDescent="0.25">
      <c r="C9" s="60" t="s">
        <v>110</v>
      </c>
      <c r="D9" s="61">
        <f>'1.1 Архивное Законодательство'!F33+'1.2 Другое Законодательство'!F18+'1.3 Сервисы'!F18+'2. Веб-Сайт'!F22+'3. Читальный Зал'!F47</f>
        <v>225</v>
      </c>
    </row>
    <row r="10" spans="3:7" ht="19.5" x14ac:dyDescent="0.25">
      <c r="C10" s="60" t="s">
        <v>54</v>
      </c>
      <c r="D10" s="61">
        <f>'1.1 Архивное Законодательство'!F34+'1.2 Другое Законодательство'!F19+'1.3 Сервисы'!F19+'2. Веб-Сайт'!F23+'3. Читальный Зал'!F48</f>
        <v>100</v>
      </c>
    </row>
    <row r="11" spans="3:7" ht="19.5" x14ac:dyDescent="0.25">
      <c r="C11" s="60" t="s">
        <v>53</v>
      </c>
      <c r="D11" s="62">
        <f>D10/D9</f>
        <v>0.44444444444444442</v>
      </c>
    </row>
  </sheetData>
  <mergeCells count="4">
    <mergeCell ref="C2:G2"/>
    <mergeCell ref="C3:D3"/>
    <mergeCell ref="C4:D4"/>
    <mergeCell ref="C5:G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1.1 Архивное Законодательство</vt:lpstr>
      <vt:lpstr>1.2 Другое Законодательство</vt:lpstr>
      <vt:lpstr>1.3 Сервисы</vt:lpstr>
      <vt:lpstr>2. Веб-Сайт</vt:lpstr>
      <vt:lpstr>3. Читальный Зал</vt:lpstr>
      <vt:lpstr>Итого</vt:lpstr>
      <vt:lpstr>'1.1 Архивное Законодательство'!_ftn1</vt:lpstr>
      <vt:lpstr>'1.1 Архивное Законодательство'!_ftnref1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2018-10-25T15:17:52Z</dcterms:modified>
</cp:coreProperties>
</file>