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4000" windowHeight="9000" activeTab="5"/>
  </bookViews>
  <sheets>
    <sheet name="1.1 Archive legislation" sheetId="1" r:id="rId1"/>
    <sheet name="1.2 Other legislation " sheetId="2" r:id="rId2"/>
    <sheet name="1.3 Services" sheetId="3" r:id="rId3"/>
    <sheet name="2. Website" sheetId="5" r:id="rId4"/>
    <sheet name="3. Reading room" sheetId="6" r:id="rId5"/>
    <sheet name="Overall" sheetId="8" r:id="rId6"/>
  </sheets>
  <definedNames>
    <definedName name="_ftn1" localSheetId="0">'1.1 Archive legislation'!$B$147</definedName>
    <definedName name="_ftnref1" localSheetId="0">'1.1 Archive legislation'!$G$40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34" i="1" l="1"/>
  <c r="F32" i="1" l="1"/>
  <c r="G17" i="5" l="1"/>
  <c r="N32" i="6" l="1"/>
  <c r="N28" i="6"/>
  <c r="N27" i="6"/>
  <c r="N25" i="6" l="1"/>
  <c r="N14" i="5"/>
  <c r="N15" i="5"/>
  <c r="N16" i="5"/>
  <c r="G14" i="5"/>
  <c r="N29" i="6" l="1"/>
  <c r="Q29" i="6" s="1"/>
  <c r="N35" i="6"/>
  <c r="Q35" i="6" s="1"/>
  <c r="N19" i="6"/>
  <c r="Q19" i="6" s="1"/>
  <c r="N20" i="6"/>
  <c r="Q20" i="6" s="1"/>
  <c r="N8" i="6"/>
  <c r="Q8" i="6" s="1"/>
  <c r="N44" i="6"/>
  <c r="Q44" i="6" s="1"/>
  <c r="N43" i="6"/>
  <c r="Q43" i="6" s="1"/>
  <c r="N42" i="6"/>
  <c r="Q42" i="6" s="1"/>
  <c r="N41" i="6"/>
  <c r="Q41" i="6" s="1"/>
  <c r="N40" i="6"/>
  <c r="Q40" i="6" s="1"/>
  <c r="N39" i="6"/>
  <c r="Q39" i="6" s="1"/>
  <c r="N38" i="6"/>
  <c r="Q38" i="6" s="1"/>
  <c r="N37" i="6"/>
  <c r="Q37" i="6" s="1"/>
  <c r="N36" i="6"/>
  <c r="Q36" i="6" s="1"/>
  <c r="N34" i="6"/>
  <c r="Q34" i="6" s="1"/>
  <c r="N33" i="6"/>
  <c r="Q33" i="6" s="1"/>
  <c r="Q32" i="6"/>
  <c r="N31" i="6"/>
  <c r="Q31" i="6" s="1"/>
  <c r="N30" i="6"/>
  <c r="Q30" i="6" s="1"/>
  <c r="Q28" i="6"/>
  <c r="Q27" i="6"/>
  <c r="N26" i="6"/>
  <c r="Q26" i="6" s="1"/>
  <c r="Q25" i="6"/>
  <c r="N24" i="6"/>
  <c r="Q24" i="6" s="1"/>
  <c r="N23" i="6"/>
  <c r="Q23" i="6" s="1"/>
  <c r="N22" i="6"/>
  <c r="Q22" i="6" s="1"/>
  <c r="N21" i="6"/>
  <c r="Q21" i="6" s="1"/>
  <c r="N18" i="6"/>
  <c r="Q18" i="6" s="1"/>
  <c r="N17" i="6"/>
  <c r="Q17" i="6" s="1"/>
  <c r="N16" i="6"/>
  <c r="Q16" i="6" s="1"/>
  <c r="N15" i="6"/>
  <c r="Q15" i="6" s="1"/>
  <c r="N14" i="6"/>
  <c r="Q14" i="6" s="1"/>
  <c r="N10" i="6"/>
  <c r="Q10" i="6" s="1"/>
  <c r="N13" i="6"/>
  <c r="Q13" i="6" s="1"/>
  <c r="N11" i="6"/>
  <c r="Q11" i="6" s="1"/>
  <c r="N12" i="6"/>
  <c r="Q12" i="6" s="1"/>
  <c r="N9" i="6"/>
  <c r="Q9" i="6" s="1"/>
  <c r="M8" i="2"/>
  <c r="P8" i="2" s="1"/>
  <c r="M8" i="1"/>
  <c r="P8" i="1" s="1"/>
  <c r="G35" i="6"/>
  <c r="G29" i="6"/>
  <c r="G19" i="6"/>
  <c r="N12" i="5"/>
  <c r="Q12" i="5" s="1"/>
  <c r="G12" i="5"/>
  <c r="N13" i="3"/>
  <c r="Q13" i="3" s="1"/>
  <c r="N9" i="3"/>
  <c r="Q9" i="3" s="1"/>
  <c r="N8" i="3"/>
  <c r="Q8" i="3" s="1"/>
  <c r="G13" i="3"/>
  <c r="G9" i="3"/>
  <c r="N11" i="3"/>
  <c r="Q11" i="3" s="1"/>
  <c r="M10" i="2"/>
  <c r="P10" i="2" s="1"/>
  <c r="F46" i="6"/>
  <c r="G44" i="6"/>
  <c r="G43" i="6"/>
  <c r="G42" i="6"/>
  <c r="G41" i="6"/>
  <c r="G40" i="6"/>
  <c r="G39" i="6"/>
  <c r="G38" i="6"/>
  <c r="G37" i="6"/>
  <c r="G36" i="6"/>
  <c r="G34" i="6"/>
  <c r="G33" i="6"/>
  <c r="G32" i="6"/>
  <c r="G31" i="6"/>
  <c r="G30" i="6"/>
  <c r="G28" i="6"/>
  <c r="G27" i="6"/>
  <c r="G26" i="6"/>
  <c r="G25" i="6"/>
  <c r="G24" i="6"/>
  <c r="G23" i="6"/>
  <c r="G22" i="6"/>
  <c r="G21" i="6"/>
  <c r="G20" i="6"/>
  <c r="G18" i="6"/>
  <c r="G17" i="6"/>
  <c r="G16" i="6"/>
  <c r="G15" i="6"/>
  <c r="G14" i="6"/>
  <c r="G13" i="6"/>
  <c r="G12" i="6"/>
  <c r="G11" i="6"/>
  <c r="G10" i="6"/>
  <c r="G9" i="6"/>
  <c r="G8" i="6"/>
  <c r="N19" i="5"/>
  <c r="Q19" i="5" s="1"/>
  <c r="F21" i="5"/>
  <c r="N9" i="5"/>
  <c r="Q9" i="5" s="1"/>
  <c r="N10" i="5"/>
  <c r="Q10" i="5" s="1"/>
  <c r="N8" i="5"/>
  <c r="Q8" i="5" s="1"/>
  <c r="N18" i="5"/>
  <c r="Q18" i="5" s="1"/>
  <c r="N17" i="5"/>
  <c r="Q17" i="5" s="1"/>
  <c r="Q16" i="5"/>
  <c r="Q15" i="5"/>
  <c r="Q14" i="5"/>
  <c r="N13" i="5"/>
  <c r="Q13" i="5" s="1"/>
  <c r="N11" i="5"/>
  <c r="Q11" i="5" s="1"/>
  <c r="G19" i="5"/>
  <c r="G18" i="5"/>
  <c r="G16" i="5"/>
  <c r="G15" i="5"/>
  <c r="G13" i="5"/>
  <c r="G11" i="5"/>
  <c r="G10" i="5"/>
  <c r="G9" i="5"/>
  <c r="G8" i="5"/>
  <c r="N15" i="3"/>
  <c r="Q15" i="3" s="1"/>
  <c r="N14" i="3"/>
  <c r="Q14" i="3" s="1"/>
  <c r="N12" i="3"/>
  <c r="Q12" i="3" s="1"/>
  <c r="N10" i="3"/>
  <c r="Q10" i="3" s="1"/>
  <c r="G15" i="3"/>
  <c r="G14" i="3"/>
  <c r="G12" i="3"/>
  <c r="G11" i="3"/>
  <c r="G10" i="3"/>
  <c r="G9" i="2"/>
  <c r="G8" i="3"/>
  <c r="M15" i="2"/>
  <c r="P15" i="2" s="1"/>
  <c r="M14" i="2"/>
  <c r="P14" i="2" s="1"/>
  <c r="M13" i="2"/>
  <c r="P13" i="2" s="1"/>
  <c r="M12" i="2"/>
  <c r="P12" i="2" s="1"/>
  <c r="M11" i="2"/>
  <c r="P11" i="2" s="1"/>
  <c r="M9" i="2"/>
  <c r="P9" i="2" s="1"/>
  <c r="G15" i="2"/>
  <c r="G14" i="2"/>
  <c r="G13" i="2"/>
  <c r="G12" i="2"/>
  <c r="G8" i="2"/>
  <c r="G10" i="2"/>
  <c r="G11" i="2"/>
  <c r="G8" i="1"/>
  <c r="F48" i="6" l="1"/>
  <c r="F47" i="6"/>
  <c r="F23" i="5"/>
  <c r="F19" i="3"/>
  <c r="F18" i="3"/>
  <c r="F22" i="5"/>
  <c r="F19" i="2"/>
  <c r="F18" i="2"/>
  <c r="M30" i="1"/>
  <c r="P30" i="1" s="1"/>
  <c r="G30" i="1"/>
  <c r="M29" i="1"/>
  <c r="P29" i="1" s="1"/>
  <c r="G29" i="1"/>
  <c r="M28" i="1"/>
  <c r="P28" i="1" s="1"/>
  <c r="G28" i="1"/>
  <c r="M27" i="1"/>
  <c r="P27" i="1" s="1"/>
  <c r="G27" i="1"/>
  <c r="M26" i="1"/>
  <c r="P26" i="1" s="1"/>
  <c r="G26" i="1"/>
  <c r="M25" i="1"/>
  <c r="P25" i="1" s="1"/>
  <c r="G25" i="1"/>
  <c r="M24" i="1"/>
  <c r="P24" i="1" s="1"/>
  <c r="G24" i="1"/>
  <c r="M23" i="1"/>
  <c r="P23" i="1" s="1"/>
  <c r="G23" i="1"/>
  <c r="M22" i="1"/>
  <c r="P22" i="1" s="1"/>
  <c r="G22" i="1"/>
  <c r="M21" i="1"/>
  <c r="P21" i="1" s="1"/>
  <c r="G21" i="1"/>
  <c r="M20" i="1"/>
  <c r="P20" i="1" s="1"/>
  <c r="G20" i="1"/>
  <c r="M19" i="1"/>
  <c r="P19" i="1" s="1"/>
  <c r="G19" i="1"/>
  <c r="M18" i="1"/>
  <c r="P18" i="1" s="1"/>
  <c r="G18" i="1"/>
  <c r="M17" i="1"/>
  <c r="P17" i="1" s="1"/>
  <c r="G17" i="1"/>
  <c r="M16" i="1"/>
  <c r="P16" i="1" s="1"/>
  <c r="G16" i="1"/>
  <c r="M15" i="1"/>
  <c r="P15" i="1" s="1"/>
  <c r="G15" i="1"/>
  <c r="M14" i="1"/>
  <c r="P14" i="1" s="1"/>
  <c r="G14" i="1"/>
  <c r="M13" i="1"/>
  <c r="P13" i="1" s="1"/>
  <c r="G13" i="1"/>
  <c r="M12" i="1"/>
  <c r="P12" i="1" s="1"/>
  <c r="G12" i="1"/>
  <c r="M11" i="1"/>
  <c r="P11" i="1" s="1"/>
  <c r="G11" i="1"/>
  <c r="M10" i="1"/>
  <c r="P10" i="1" s="1"/>
  <c r="G10" i="1"/>
  <c r="M9" i="1"/>
  <c r="P9" i="1" s="1"/>
  <c r="G9" i="1"/>
  <c r="F33" i="1" l="1"/>
  <c r="F35" i="1" s="1"/>
  <c r="D9" i="8"/>
  <c r="D8" i="8"/>
  <c r="F49" i="6"/>
  <c r="F24" i="5"/>
  <c r="F20" i="3"/>
  <c r="F20" i="2"/>
  <c r="F17" i="3"/>
  <c r="F17" i="2"/>
  <c r="D7" i="8" s="1"/>
  <c r="D10" i="8" l="1"/>
</calcChain>
</file>

<file path=xl/sharedStrings.xml><?xml version="1.0" encoding="utf-8"?>
<sst xmlns="http://schemas.openxmlformats.org/spreadsheetml/2006/main" count="303" uniqueCount="154">
  <si>
    <t>#</t>
  </si>
  <si>
    <t>Social Importance Index</t>
  </si>
  <si>
    <t>Indicator</t>
  </si>
  <si>
    <t>Final Score</t>
  </si>
  <si>
    <t>1.1.1</t>
  </si>
  <si>
    <t xml:space="preserve"> 1.1.2</t>
  </si>
  <si>
    <t xml:space="preserve"> 1.1.3</t>
  </si>
  <si>
    <t xml:space="preserve"> 1.1.4</t>
  </si>
  <si>
    <t>1.1.5</t>
  </si>
  <si>
    <t>1.1.6</t>
  </si>
  <si>
    <t xml:space="preserve"> 1.1.7</t>
  </si>
  <si>
    <t xml:space="preserve"> 1.1.8</t>
  </si>
  <si>
    <t xml:space="preserve"> 1.1.9</t>
  </si>
  <si>
    <t>1.1.10</t>
  </si>
  <si>
    <t>1.1.11</t>
  </si>
  <si>
    <t>1.1.12</t>
  </si>
  <si>
    <t>1.1.13</t>
  </si>
  <si>
    <t>1.1.14</t>
  </si>
  <si>
    <t>1.1.15</t>
  </si>
  <si>
    <t>1.1.16</t>
  </si>
  <si>
    <t>1.1.17</t>
  </si>
  <si>
    <t>1.1.18</t>
  </si>
  <si>
    <t>1.1.19</t>
  </si>
  <si>
    <t>1.1.20</t>
  </si>
  <si>
    <t>1.1.21</t>
  </si>
  <si>
    <t>1.1.22</t>
  </si>
  <si>
    <t>1.1.23</t>
  </si>
  <si>
    <r>
      <t xml:space="preserve">Access to the reading room is: </t>
    </r>
    <r>
      <rPr>
        <sz val="11"/>
        <color theme="1"/>
        <rFont val="Sylfaen"/>
        <family val="1"/>
        <charset val="204"/>
      </rPr>
      <t>a) Unrestricted, any researcher can use the reading room – 1 
b) The Archive limits access of researchers to the reading room based on the principle of equal treatment guaranteed by law – 0.5
c) The Archive limits access of researchers to the reading room at its discretion and provides a written substantiation of this decision – 0.25 
d) The Archive limits access of researchers to the reading room at its discretion without providing substantiation – 0</t>
    </r>
    <r>
      <rPr>
        <b/>
        <sz val="11"/>
        <color theme="1"/>
        <rFont val="Sylfaen"/>
        <family val="1"/>
        <charset val="204"/>
      </rPr>
      <t xml:space="preserve">
</t>
    </r>
  </si>
  <si>
    <r>
      <t xml:space="preserve">Access to archival fonds (files and records) is granted equally to any researcher – both foreign and domestic citizens: </t>
    </r>
    <r>
      <rPr>
        <sz val="11"/>
        <color theme="1"/>
        <rFont val="Sylfaen"/>
        <family val="1"/>
        <charset val="204"/>
      </rPr>
      <t>a) Yes - 1
b) The Archive has unequal conditions of access with the advantage for the domestic citizens – 0.25</t>
    </r>
    <r>
      <rPr>
        <b/>
        <sz val="11"/>
        <color theme="1"/>
        <rFont val="Sylfaen"/>
        <family val="1"/>
        <charset val="204"/>
      </rPr>
      <t xml:space="preserve">
</t>
    </r>
  </si>
  <si>
    <t>Answer</t>
  </si>
  <si>
    <r>
      <t xml:space="preserve">Access to the Archive reading room procedures: </t>
    </r>
    <r>
      <rPr>
        <sz val="11"/>
        <color theme="1"/>
        <rFont val="Sylfaen"/>
        <family val="1"/>
        <charset val="204"/>
      </rPr>
      <t xml:space="preserve">a) Domestic and foreign citizens enjoy equal rights to access the Archive reading room – 1 
b) In order to access the reading room, foreign citizens have to submit certain paperwork in addition to what is demanded from domestic citizens - 0.75
c) According to the subordinate legal act, the waiting time to get access to the reading room for foreign citizens is longer, than for domestic ones - 0.5
d) The Archive provides foreign citizens with unequal conditions of access to the reading room, by the principles mentioned in both b and c points of this section - 0
</t>
    </r>
  </si>
  <si>
    <r>
      <t xml:space="preserve">Upon turning down a request to access archival fonds and finding aid: </t>
    </r>
    <r>
      <rPr>
        <sz val="11"/>
        <color theme="1"/>
        <rFont val="Sylfaen"/>
        <family val="1"/>
        <charset val="204"/>
      </rPr>
      <t>a) The Archive provides a written substantiation – 1 
b) The Archive provides only with oral substantiation - 0.25
c) The Archives does not provide any substantiation – 0</t>
    </r>
    <r>
      <rPr>
        <b/>
        <sz val="11"/>
        <color theme="1"/>
        <rFont val="Sylfaen"/>
        <family val="1"/>
        <charset val="204"/>
      </rPr>
      <t xml:space="preserve"> 
</t>
    </r>
  </si>
  <si>
    <r>
      <t xml:space="preserve">Do individuals with unserved or unacquitted conviction have access to the Archive: </t>
    </r>
    <r>
      <rPr>
        <sz val="11"/>
        <color theme="1"/>
        <rFont val="Sylfaen"/>
        <family val="1"/>
        <charset val="204"/>
      </rPr>
      <t>a) Yes – 1
b) Only individuals with unserved or unacquitted conviction for serious crime or felony have restricted access to the Archive- 0.75
c) No - 0</t>
    </r>
  </si>
  <si>
    <r>
      <t xml:space="preserve">Differences in terms of access depends on whether the organization (e. g. university) is asking for access or an individual: </t>
    </r>
    <r>
      <rPr>
        <sz val="11"/>
        <color theme="1"/>
        <rFont val="Sylfaen"/>
        <family val="1"/>
        <charset val="204"/>
      </rPr>
      <t>a) No differences – 1
b)  The difference in terms of access depends on whether it is a state body or an NGO – 0,5
c) Different – 0</t>
    </r>
  </si>
  <si>
    <r>
      <t xml:space="preserve">Access to archival fonds’ records (originals or copies) only for getting insight in the reading room or website: </t>
    </r>
    <r>
      <rPr>
        <sz val="11"/>
        <color theme="1"/>
        <rFont val="Sylfaen"/>
        <family val="1"/>
        <charset val="204"/>
      </rPr>
      <t xml:space="preserve">a) is free of charge – 1
b) is free of charge for digital copies, but paper copies require payment – 0,5
c) is not free of charge – 0 </t>
    </r>
  </si>
  <si>
    <r>
      <t xml:space="preserve">The Archive has the discretionary authority to refuse access to any file/fonds or finding aid (except for classified files or those containing legally protected personal information): </t>
    </r>
    <r>
      <rPr>
        <sz val="11"/>
        <color theme="1"/>
        <rFont val="Sylfaen"/>
        <family val="1"/>
        <charset val="204"/>
      </rPr>
      <t>a) The Archive grants access to any file or finding aid – 1
b) The grounds for restricting access to files or finding aid are granted to the Archive by the law – 0.75
c) The grounds for restricting access to files or finding aid are granted to the Archive by a subordinate legal act (order of the head of the archive) – 0</t>
    </r>
    <r>
      <rPr>
        <b/>
        <sz val="11"/>
        <color theme="1"/>
        <rFont val="Sylfaen"/>
        <family val="1"/>
        <charset val="204"/>
      </rPr>
      <t xml:space="preserve">
</t>
    </r>
  </si>
  <si>
    <r>
      <t>The law or subordinate legal act list the restrictions to accessing the reading room or archival fonds/files and define the relevant terms (except for classified files or those containing legally protected personal information)</t>
    </r>
    <r>
      <rPr>
        <sz val="11"/>
        <color theme="1"/>
        <rFont val="Sylfaen"/>
        <family val="1"/>
        <charset val="204"/>
      </rPr>
      <t>: a) Yes – 1
b) No – 0</t>
    </r>
  </si>
  <si>
    <r>
      <t xml:space="preserve">Responsibility for the illegal usage of the personal data lies: </t>
    </r>
    <r>
      <rPr>
        <sz val="11"/>
        <color theme="1"/>
        <rFont val="Sylfaen"/>
        <family val="1"/>
        <charset val="204"/>
      </rPr>
      <t>a) Only upon the Researcher, who is using the personal data illegally  - 1
b) The Archivist and the Researcher, who is using the personal data illegally, share the responsibility – 0.5
c) Only upon the Archivist - 0</t>
    </r>
  </si>
  <si>
    <r>
      <t xml:space="preserve">Declassified fonds, files or records that have been already published (with accordance to the Law or subordinate legal act) may not be re-classified: </t>
    </r>
    <r>
      <rPr>
        <sz val="11"/>
        <color theme="1"/>
        <rFont val="Sylfaen"/>
        <family val="1"/>
        <charset val="204"/>
      </rPr>
      <t>a) No - 1
b) Yes - 0</t>
    </r>
  </si>
  <si>
    <r>
      <t xml:space="preserve">Declassified fonds, files, or records that have not been published may be re-classified: </t>
    </r>
    <r>
      <rPr>
        <sz val="11"/>
        <color theme="1"/>
        <rFont val="Sylfaen"/>
        <family val="1"/>
        <charset val="204"/>
      </rPr>
      <t>a) May not be reclassified – 1
b) Can be re-classified, according to the law, if it is necessary to defend the fundamental human rights, freedoms and legal interests, for violated rights rehabilitation and to avoid causing harm to the human health and security – 0,5 
c) May be reclassified – 0</t>
    </r>
  </si>
  <si>
    <r>
      <t xml:space="preserve">Formerly classified fonds, files, or records cannot be destroyed: </t>
    </r>
    <r>
      <rPr>
        <sz val="11"/>
        <color theme="1"/>
        <rFont val="Sylfaen"/>
        <family val="1"/>
        <charset val="204"/>
      </rPr>
      <t xml:space="preserve">a) Cannot be destroyed – 1 
b) Can be destroyed – 0 </t>
    </r>
  </si>
  <si>
    <r>
      <t xml:space="preserve">Upon the termination of the statutory period, the archival fonds becomes declassified by the Archive itself, established committee or other authorized body: </t>
    </r>
    <r>
      <rPr>
        <sz val="11"/>
        <color theme="1"/>
        <rFont val="Sylfaen"/>
        <family val="1"/>
        <charset val="204"/>
      </rPr>
      <t>a) Right away after the termination of the statutory period - 1
b) Based on the request of a citizen or a legal entity - 0.5</t>
    </r>
    <r>
      <rPr>
        <b/>
        <sz val="11"/>
        <color theme="1"/>
        <rFont val="Sylfaen"/>
        <family val="1"/>
        <charset val="204"/>
      </rPr>
      <t xml:space="preserve">
</t>
    </r>
  </si>
  <si>
    <r>
      <t>Classification of the fonds, files, or records after the termination of the statutory period:</t>
    </r>
    <r>
      <rPr>
        <sz val="11"/>
        <color theme="1"/>
        <rFont val="Sylfaen"/>
        <family val="1"/>
        <charset val="204"/>
      </rPr>
      <t xml:space="preserve"> a) Cannot be prolonged - 1
b) Can be prolonged on the special occasions defined by law - 0.5
c) Can be prolonged according to the subordinate legal act (the order of the Director of the Archive or similar) – 0
</t>
    </r>
  </si>
  <si>
    <r>
      <t xml:space="preserve">National legislation doesn’t recognize the concept of ‘Secret Archives’ or ‘Secret fonds’,without making available for researchers information about them and the finding aid: </t>
    </r>
    <r>
      <rPr>
        <sz val="11"/>
        <color theme="1"/>
        <rFont val="Sylfaen"/>
        <family val="1"/>
        <charset val="204"/>
      </rPr>
      <t>a) No – 1
b) Yes – 0</t>
    </r>
  </si>
  <si>
    <r>
      <t xml:space="preserve">It is inadmissible by law to hide the existence of classified records: </t>
    </r>
    <r>
      <rPr>
        <sz val="11"/>
        <color theme="1"/>
        <rFont val="Sylfaen"/>
        <family val="1"/>
        <charset val="204"/>
      </rPr>
      <t>a) Yes – 1
b) The law does not contain a relevant provision – 0.75 
c) Admissible, according to the level of access – 0.5
d) No – 0</t>
    </r>
  </si>
  <si>
    <r>
      <t xml:space="preserve">The Archive provides social and legal notices from the records included in the fonds of the repressive state institutions: </t>
    </r>
    <r>
      <rPr>
        <sz val="11"/>
        <color theme="1"/>
        <rFont val="Sylfaen"/>
        <family val="1"/>
        <charset val="204"/>
      </rPr>
      <t>a) Provides for everyone - 1
b) Provides only to the relevant individual, his / her lawful representative or a relative – 0.75
c)  Provides for everyone, but using restrictions (e. g. only from the cases of those, who have been rehabilitated) – 0.5
d) Doesn’t provide – 0</t>
    </r>
  </si>
  <si>
    <r>
      <t xml:space="preserve">Files and records of the repressive state institution’s fonds are accessible in the reading room for any researcher: </t>
    </r>
    <r>
      <rPr>
        <sz val="11"/>
        <color theme="1"/>
        <rFont val="Sylfaen"/>
        <family val="1"/>
        <charset val="204"/>
      </rPr>
      <t>a) Yes – 1
b) No – 0</t>
    </r>
  </si>
  <si>
    <r>
      <t xml:space="preserve">The law prohibits classifying of fonds (neither full, nor partial), files, or records held by the repressive state institutions: </t>
    </r>
    <r>
      <rPr>
        <sz val="11"/>
        <color theme="1"/>
        <rFont val="Sylfaen"/>
        <family val="1"/>
        <charset val="204"/>
      </rPr>
      <t>a) Prohibited by law – 1
b) Prohibited by a subordinate legal act – 0.75
c) There is no information on this in the law or subordinate legal acts  - 0.25
d) Allowed by law or subordinate legal act – 0</t>
    </r>
    <r>
      <rPr>
        <b/>
        <sz val="11"/>
        <color theme="1"/>
        <rFont val="Sylfaen"/>
        <family val="1"/>
        <charset val="204"/>
      </rPr>
      <t xml:space="preserve">
</t>
    </r>
  </si>
  <si>
    <r>
      <t xml:space="preserve">After attaching a file or record to the archive fonds, a natural or legal person is obligated to transfer this file or record to the archive or other entity authorized to store the national archive fonds: </t>
    </r>
    <r>
      <rPr>
        <sz val="11"/>
        <color theme="1"/>
        <rFont val="Sylfaen"/>
        <family val="1"/>
        <charset val="204"/>
      </rPr>
      <t>a) Is not obligated if it meets the terms of storage – 1 
b) Is obligated – 0.25</t>
    </r>
  </si>
  <si>
    <r>
      <t xml:space="preserve">The legislation recognizes the existence of private archives and provides the protection and autonomous management of their  records: </t>
    </r>
    <r>
      <rPr>
        <sz val="11"/>
        <color theme="1"/>
        <rFont val="Sylfaen"/>
        <family val="1"/>
        <charset val="204"/>
      </rPr>
      <t xml:space="preserve">a) Recognizes, but does not have control over their activity  – 1   
b) Recognizes, but has control over their activity – 0,5
c) No – 0 </t>
    </r>
  </si>
  <si>
    <t>Maximum amount of points to receive in benchmark indicator group N1.1</t>
  </si>
  <si>
    <t>Overally received points</t>
  </si>
  <si>
    <t>Percentage (%)</t>
  </si>
  <si>
    <r>
      <t xml:space="preserve">The Archive allows other public institutions, private organizations and citizens to use its files/records for exhibition or other purposes that do not endanger the physical condition of the files/records: </t>
    </r>
    <r>
      <rPr>
        <sz val="11"/>
        <color theme="1"/>
        <rFont val="Sylfaen"/>
        <family val="1"/>
        <charset val="204"/>
      </rPr>
      <t xml:space="preserve">1) The Archive allows other public institutions to use the originals and copies of its files/records.
2) The Archive allows other public institutions to use only copies of its files/records.
3) The Archive allows private organizations to use the originals and copies of its files/records.
4) The Archive allows private organizations to use only copies of its files/records.
5) The Archive allows natural persons to use the originals or copies of its files/records.
6) The Archive allows natural persons to use only copies of its files/records.                                                                                 </t>
    </r>
    <r>
      <rPr>
        <sz val="11"/>
        <rFont val="Sylfaen"/>
        <family val="1"/>
        <charset val="204"/>
      </rPr>
      <t>a) The</t>
    </r>
    <r>
      <rPr>
        <sz val="11"/>
        <color rgb="FFFF0000"/>
        <rFont val="Sylfaen"/>
        <family val="1"/>
        <charset val="204"/>
      </rPr>
      <t xml:space="preserve"> </t>
    </r>
    <r>
      <rPr>
        <sz val="11"/>
        <color theme="1"/>
        <rFont val="Sylfaen"/>
        <family val="1"/>
        <charset val="204"/>
      </rPr>
      <t xml:space="preserve">law or subordinate legal acts allow actions of all 6 categories – 1 
b) The law or subordinate legal acts allow only actions of the categories 1 - 4 – 0.75
c) The law or subordinate legal acts only allow actions of the categories 1 - 2 – 0.5
d) The law or subordinate legal acts do not allow any of the above actions – 0  
</t>
    </r>
    <r>
      <rPr>
        <b/>
        <sz val="11"/>
        <color theme="1"/>
        <rFont val="Sylfaen"/>
        <family val="1"/>
        <charset val="204"/>
      </rPr>
      <t xml:space="preserve">
</t>
    </r>
  </si>
  <si>
    <t>1.2.1</t>
  </si>
  <si>
    <t>1.2.2</t>
  </si>
  <si>
    <t>1.2.3</t>
  </si>
  <si>
    <t xml:space="preserve"> 1.2.4</t>
  </si>
  <si>
    <t xml:space="preserve"> 1.2.5</t>
  </si>
  <si>
    <t xml:space="preserve"> 1.2.6</t>
  </si>
  <si>
    <t xml:space="preserve"> 1.2.7</t>
  </si>
  <si>
    <t xml:space="preserve"> 1.2.8</t>
  </si>
  <si>
    <r>
      <t xml:space="preserve">It is forbidden to classify as a state secret a file or a record that has information about the violation or restriction of  human fundamental rights, freedoms and legitimate interests, or about obstruction of rehabilitation of these rights, as well as harm to human health and security: </t>
    </r>
    <r>
      <rPr>
        <sz val="11"/>
        <color theme="1"/>
        <rFont val="Sylfaen"/>
        <family val="1"/>
        <charset val="204"/>
      </rPr>
      <t xml:space="preserve">a) Yes – 1 
b) No – 0 </t>
    </r>
  </si>
  <si>
    <r>
      <t xml:space="preserve">Access to records containing personal data, personal or/and family secrets, data about private life or containing threats to the person’s security  since the moment of their creation is granted after a period of: </t>
    </r>
    <r>
      <rPr>
        <sz val="11"/>
        <color theme="1"/>
        <rFont val="Sylfaen"/>
        <family val="1"/>
        <charset val="204"/>
      </rPr>
      <t>a) 50 years or less – 1
b) 51-74 years – 0.75
c) 75-99 years – 0.5
d) 100 years or more – 0.25</t>
    </r>
  </si>
  <si>
    <r>
      <t>A period of time since the individual’s death, after which access to the records containing his/her personal data, including personal or/and family secret</t>
    </r>
    <r>
      <rPr>
        <sz val="11"/>
        <color theme="1"/>
        <rFont val="Sylfaen"/>
        <family val="1"/>
        <charset val="204"/>
      </rPr>
      <t xml:space="preserve"> </t>
    </r>
    <r>
      <rPr>
        <b/>
        <sz val="11"/>
        <color theme="1"/>
        <rFont val="Sylfaen"/>
        <family val="1"/>
        <charset val="204"/>
      </rPr>
      <t xml:space="preserve">data about private life or containing threats to the person’s security, is granted after: </t>
    </r>
    <r>
      <rPr>
        <sz val="11"/>
        <color theme="1"/>
        <rFont val="Sylfaen"/>
        <family val="1"/>
        <charset val="204"/>
      </rPr>
      <t>a) 30 years or less - 1
b) 31-50 years - 0.5
c) 50 more than 50 years - 0</t>
    </r>
    <r>
      <rPr>
        <b/>
        <sz val="11"/>
        <color theme="1"/>
        <rFont val="Sylfaen"/>
        <family val="1"/>
        <charset val="204"/>
      </rPr>
      <t xml:space="preserve">
</t>
    </r>
  </si>
  <si>
    <r>
      <t xml:space="preserve">Usage of records containing personal data, including personal or/and family secret that is subject to wide public interest is allowed for historical, statistical, or scientific purposes if the person cannot be identified: </t>
    </r>
    <r>
      <rPr>
        <sz val="11"/>
        <color theme="1"/>
        <rFont val="Sylfaen"/>
        <family val="1"/>
        <charset val="204"/>
      </rPr>
      <t>a) Yes – 1
b) No – 0</t>
    </r>
  </si>
  <si>
    <r>
      <t xml:space="preserve">Files containing personal data, including personal or/and family secret, of an individual applying for an elective office (in the representative institutions) or has been appointed on a political or state-political position does not constitute information with limited access, with the exception of certain information that is defined otherwise by law: </t>
    </r>
    <r>
      <rPr>
        <sz val="11"/>
        <color theme="1"/>
        <rFont val="Sylfaen"/>
        <family val="1"/>
        <charset val="204"/>
      </rPr>
      <t>a) Such information does not constitute information with limited access – 1
b) Such information does not constitute information with limited access, but only upon consent of the individual – 0.5
c) Such information constitutes information with limited access or relevant law doesn’t foresee this principle – 0.25</t>
    </r>
    <r>
      <rPr>
        <b/>
        <sz val="11"/>
        <color theme="1"/>
        <rFont val="Sylfaen"/>
        <family val="1"/>
        <charset val="204"/>
      </rPr>
      <t xml:space="preserve">
</t>
    </r>
  </si>
  <si>
    <r>
      <t xml:space="preserve">The Archive is obligated to provide a written reasoning and legal substantiation for its decision to refuse to provide a record, including personal or/and family secret, containing personal data: </t>
    </r>
    <r>
      <rPr>
        <sz val="11"/>
        <color theme="1"/>
        <rFont val="Sylfaen"/>
        <family val="1"/>
        <charset val="204"/>
      </rPr>
      <t>a) Is obligated – 1
b) Can provide an oral explanation – 0.25
c) Is not obligated – 0</t>
    </r>
  </si>
  <si>
    <r>
      <t xml:space="preserve">The Law on Personal Data Protection does not apply to the archives or fonds of repressive state institutions: </t>
    </r>
    <r>
      <rPr>
        <sz val="11"/>
        <color theme="1"/>
        <rFont val="Sylfaen"/>
        <family val="1"/>
        <charset val="204"/>
      </rPr>
      <t>a) Does not apply – 1
b) The law does not contain a relevant provision – 0.25
c) Applies – 0</t>
    </r>
  </si>
  <si>
    <t>Maximum amount of points to receive in benchmark indicator group N1.2</t>
  </si>
  <si>
    <t>1.3.1</t>
  </si>
  <si>
    <t>1.3.2</t>
  </si>
  <si>
    <t>1.3.3</t>
  </si>
  <si>
    <t>1.3.4</t>
  </si>
  <si>
    <t>1.3.5</t>
  </si>
  <si>
    <t>1.3.6</t>
  </si>
  <si>
    <t>1.3.7</t>
  </si>
  <si>
    <t>1.3.8</t>
  </si>
  <si>
    <t>a</t>
  </si>
  <si>
    <t>b</t>
  </si>
  <si>
    <t>c</t>
  </si>
  <si>
    <t>d</t>
  </si>
  <si>
    <t>3.20</t>
  </si>
  <si>
    <t>3.10</t>
  </si>
  <si>
    <t>3.30</t>
  </si>
  <si>
    <r>
      <t xml:space="preserve">The following is defined by the law or subordinate legal acts: </t>
    </r>
    <r>
      <rPr>
        <sz val="11"/>
        <color theme="1"/>
        <rFont val="Sylfaen"/>
        <family val="1"/>
        <charset val="204"/>
      </rPr>
      <t xml:space="preserve">1) Types of service provided by the Archive
2) Fees assigned to the archival services and their standard timeframes;
3) Fees set for archival services provided in accelerated timeframes;
4) Rules for paying the above fees;
5) Terms for paying the above fees.
a) Law or subordinate legal acts include all 5 categories – 1 
b) Law or subordinate legal acts include only categories 3-4 – 0.75
c) Law or subordinate legal acts include only categories 1-2 – 0.5
d) Law or subordinate legal acts do not include any of the above – 0 </t>
    </r>
    <r>
      <rPr>
        <b/>
        <sz val="11"/>
        <color theme="1"/>
        <rFont val="Sylfaen"/>
        <family val="1"/>
        <charset val="204"/>
      </rPr>
      <t xml:space="preserve">
</t>
    </r>
  </si>
  <si>
    <r>
      <t xml:space="preserve">The main services provided by the Archive are: </t>
    </r>
    <r>
      <rPr>
        <sz val="11"/>
        <color theme="1"/>
        <rFont val="Sylfaen"/>
        <family val="1"/>
        <charset val="204"/>
      </rPr>
      <t>1) Collection of files under a specific thematic query.    
2) Answering non-standard thematic queries on specific facts, events or records.
3) Preparation and delivery of social-legal notices.
4) Providing services to the researchers in the reading room.
5) Temporary storage of files belonging to organizations / institutions.
6) Arranging finding aids for the records belonging to organizations / institutions.
7) Restoration of files/records.
a) The Archive provides all 7 and other types of services – 1 
b) The Archive provides 5-6 of the above service types – 0.75
c) The Archive provides 3-4 of the above service types – 0.5
d) The Archive provides 1-2 of the above service types – 0.25 
e) The Archive does not provide any of the above services – 0</t>
    </r>
    <r>
      <rPr>
        <b/>
        <sz val="11"/>
        <color theme="1"/>
        <rFont val="Sylfaen"/>
        <family val="1"/>
        <charset val="204"/>
      </rPr>
      <t xml:space="preserve">
</t>
    </r>
  </si>
  <si>
    <r>
      <t xml:space="preserve">The standard time for issuing notices is: </t>
    </r>
    <r>
      <rPr>
        <sz val="11"/>
        <color theme="1"/>
        <rFont val="Sylfaen"/>
        <family val="1"/>
        <charset val="204"/>
      </rPr>
      <t xml:space="preserve">a) 3-5 working days – 1
b) 6-10 working days – 0.5
c) 11 or more working days – 0.25 </t>
    </r>
  </si>
  <si>
    <r>
      <t xml:space="preserve">The cost of preparing and providing social-legal notices (apart from property notices) ordered by citizens (in a standard time limit) is: </t>
    </r>
    <r>
      <rPr>
        <sz val="11"/>
        <color theme="1"/>
        <rFont val="Sylfaen"/>
        <family val="1"/>
        <charset val="204"/>
      </rPr>
      <t>a) 0%-0.49% of the average wage in the country – 1 
b) 0.5% - 1.49% – 0.75
c) 1.5% and more – 0.25</t>
    </r>
  </si>
  <si>
    <r>
      <t xml:space="preserve">The cost of preparing and delivering property notices ordered by citizens (in a standard time limit) is: </t>
    </r>
    <r>
      <rPr>
        <sz val="11"/>
        <color theme="1"/>
        <rFont val="Sylfaen"/>
        <family val="1"/>
        <charset val="204"/>
      </rPr>
      <t>a) 0%-1.99% of the average wage in the country – 1
b) 2%-4.99% – 0.75
c) 5% and more – 0.25</t>
    </r>
  </si>
  <si>
    <r>
      <t xml:space="preserve">Discounts defined by the law or subordinate legal acts on the provision of social-legal notices apply to: </t>
    </r>
    <r>
      <rPr>
        <sz val="11"/>
        <color theme="1"/>
        <rFont val="Sylfaen"/>
        <family val="1"/>
        <charset val="204"/>
      </rPr>
      <t>1) Persons with disabilities
2) War veterans and persons with equal status;
3) Internally displaced persons / refugees;
4) Socially vulnerable;
5) Rehabilitated victims of repressions
6) University students;
7) Pensioners.
a) Discounts apply to all 7 groups – 1 
b) Discounts apply to only 4-6 groups – 0.75
c) Discounts apply to only 2-3 groups – 0.5
d) Discounts apply to only 1 group – 0.25
e) The Archive does not offer any discounts – 0</t>
    </r>
    <r>
      <rPr>
        <b/>
        <sz val="11"/>
        <color theme="1"/>
        <rFont val="Sylfaen"/>
        <family val="1"/>
        <charset val="204"/>
      </rPr>
      <t xml:space="preserve">
</t>
    </r>
  </si>
  <si>
    <r>
      <t>Discounts defined by the law or subordinate legal act on the provision of social-legal notices apply equally to the domestic and foreign citizens:</t>
    </r>
    <r>
      <rPr>
        <sz val="11"/>
        <color theme="1"/>
        <rFont val="Sylfaen"/>
        <family val="1"/>
        <charset val="204"/>
      </rPr>
      <t xml:space="preserve"> a) Discounts apply equally – 1 
b) Discounts apply to only those foreign citizens who have a status of a student or a person with disabilities – 0.75
c) Discounts apply to only those foreign citizens with temporary residence or work permits – 0.5
d) Discounts do not apply to foreign citizens – 0 </t>
    </r>
    <r>
      <rPr>
        <b/>
        <sz val="11"/>
        <color theme="1"/>
        <rFont val="Sylfaen"/>
        <family val="1"/>
        <charset val="204"/>
      </rPr>
      <t xml:space="preserve">
</t>
    </r>
  </si>
  <si>
    <r>
      <t xml:space="preserve">The prices of the archival servises (both notices and the ones of the reading room) are equal for the domestic and foreign citizens: </t>
    </r>
    <r>
      <rPr>
        <sz val="11"/>
        <color theme="1"/>
        <rFont val="Sylfaen"/>
        <family val="1"/>
        <charset val="204"/>
      </rPr>
      <t>a) Yes – 1
b) The prices are hihgher for the foreign citizens – 0</t>
    </r>
    <r>
      <rPr>
        <b/>
        <sz val="11"/>
        <color theme="1"/>
        <rFont val="Sylfaen"/>
        <family val="1"/>
        <charset val="204"/>
      </rPr>
      <t xml:space="preserve">
</t>
    </r>
  </si>
  <si>
    <r>
      <t xml:space="preserve">The Archive has a multilingual website: </t>
    </r>
    <r>
      <rPr>
        <sz val="11"/>
        <color theme="1"/>
        <rFont val="Sylfaen"/>
        <family val="1"/>
        <charset val="204"/>
      </rPr>
      <t>a) The Archive has a website in the official state language as well as in English or Russian – 1
b) The Archive website is available only in the official state language – 0.25
c) The Archive does not have a website – 0</t>
    </r>
    <r>
      <rPr>
        <b/>
        <sz val="11"/>
        <color theme="1"/>
        <rFont val="Sylfaen"/>
        <family val="1"/>
        <charset val="204"/>
      </rPr>
      <t xml:space="preserve">
</t>
    </r>
  </si>
  <si>
    <r>
      <t xml:space="preserve">The Archive website contains archive related legislation: </t>
    </r>
    <r>
      <rPr>
        <sz val="11"/>
        <color theme="1"/>
        <rFont val="Sylfaen"/>
        <family val="1"/>
        <charset val="204"/>
      </rPr>
      <t>a) In the official state language and in English of Russian – 1
b) Only in the official state language – 0.75
c) The Archive website does not contain archive related legislation – 0</t>
    </r>
    <r>
      <rPr>
        <b/>
        <sz val="11"/>
        <color theme="1"/>
        <rFont val="Sylfaen"/>
        <family val="1"/>
        <charset val="204"/>
      </rPr>
      <t xml:space="preserve">
</t>
    </r>
  </si>
  <si>
    <r>
      <t xml:space="preserve">The Archive website explains the types of services it offers (or it is possible to find answers in the FAQ section of the website): </t>
    </r>
    <r>
      <rPr>
        <sz val="11"/>
        <color theme="1"/>
        <rFont val="Sylfaen"/>
        <family val="1"/>
        <charset val="204"/>
      </rPr>
      <t>a) Information about services of the Archive is available in the official state language and in English – 1
b) Information about services of the Archive is available only in the official state language – 0.75
c) The Archive website does not provide such information – 0</t>
    </r>
    <r>
      <rPr>
        <b/>
        <sz val="11"/>
        <color theme="1"/>
        <rFont val="Sylfaen"/>
        <family val="1"/>
        <charset val="204"/>
      </rPr>
      <t xml:space="preserve">
</t>
    </r>
  </si>
  <si>
    <r>
      <t xml:space="preserve">The Archive website provides information about the access procedure for the researchers, working hours and working rules: </t>
    </r>
    <r>
      <rPr>
        <sz val="11"/>
        <color theme="1"/>
        <rFont val="Sylfaen"/>
        <family val="1"/>
        <charset val="204"/>
      </rPr>
      <t>a) In the official state language and in English – 1
b) Only in the state language – 0.75
c) The Archive website does not provide such information – 0</t>
    </r>
    <r>
      <rPr>
        <b/>
        <sz val="11"/>
        <color theme="1"/>
        <rFont val="Sylfaen"/>
        <family val="1"/>
        <charset val="204"/>
      </rPr>
      <t xml:space="preserve">
</t>
    </r>
  </si>
  <si>
    <r>
      <t xml:space="preserve">The Archive website contains a list of archival fonds (or a guide book) with the following key information: </t>
    </r>
    <r>
      <rPr>
        <sz val="11"/>
        <color theme="1"/>
        <rFont val="Sylfaen"/>
        <family val="1"/>
        <charset val="204"/>
      </rPr>
      <t xml:space="preserve">1. The name of the fonds;
2. Chronological span of the fonds;
3. Amount of information stored in the fonds (the number of records/ files or metric measure);
4. Language(s) of the information stored in the fonds;
5. Location of fonds;
6. Description of the archival groups, which the archival fonds are divided into: a detailed description of the thematic or structural groups into which the archival fonds is organized;
7. Status: classified/declassified. 
a) All 7 categories of information are present – 1
b) Between 4 and 6 of the required categories of information are present – 0.75
c) Only 2 or 3 of the required categories of information are present – 0.5
d) Only 1 required category of information is present – 0.25
e) There is no list of the archival fonds - 0 
</t>
    </r>
  </si>
  <si>
    <r>
      <t xml:space="preserve">The Archive website provides the possibility to request and receive the documents of the finding aid online: </t>
    </r>
    <r>
      <rPr>
        <sz val="11"/>
        <color theme="1"/>
        <rFont val="Sylfaen"/>
        <family val="1"/>
        <charset val="204"/>
      </rPr>
      <t>a) The Finding aid documents are proactively available on the Archive website – 1
b) It is possible to make a request for the finding aid documents and receive them online – 0.75 
c) The Archive website does not have an online request option – 0</t>
    </r>
    <r>
      <rPr>
        <b/>
        <sz val="11"/>
        <color theme="1"/>
        <rFont val="Sylfaen"/>
        <family val="1"/>
        <charset val="204"/>
      </rPr>
      <t xml:space="preserve">
</t>
    </r>
  </si>
  <si>
    <r>
      <t xml:space="preserve">The Archive website contains copies of inventories of archive fonds: </t>
    </r>
    <r>
      <rPr>
        <sz val="11"/>
        <color theme="1"/>
        <rFont val="Sylfaen"/>
        <family val="1"/>
        <charset val="204"/>
      </rPr>
      <t>a) 76-100% of fonds – 1 
b) 51-75% of fonds – 0.75 
c) 26-50% of fonds – 0.5 
d) 1-25% of fonds – 0.25 
e) Inventories of fonds are not available – 0</t>
    </r>
    <r>
      <rPr>
        <b/>
        <sz val="11"/>
        <color theme="1"/>
        <rFont val="Sylfaen"/>
        <family val="1"/>
        <charset val="204"/>
      </rPr>
      <t xml:space="preserve">
</t>
    </r>
  </si>
  <si>
    <r>
      <t xml:space="preserve">The Archive website provides the ability to request and receive official legal documents (archive notices) online using the system of electronic document turnover in accordance with the legal norms and fees: </t>
    </r>
    <r>
      <rPr>
        <sz val="11"/>
        <color theme="1"/>
        <rFont val="Sylfaen"/>
        <family val="1"/>
        <charset val="204"/>
      </rPr>
      <t>a) It is possible to request as well as receive these documents – 1
b) It is possible to either request or receive these documents – 0.75 
c) The Archive website does not provide this ability – 0</t>
    </r>
    <r>
      <rPr>
        <b/>
        <sz val="11"/>
        <color theme="1"/>
        <rFont val="Sylfaen"/>
        <family val="1"/>
        <charset val="204"/>
      </rPr>
      <t xml:space="preserve">
</t>
    </r>
  </si>
  <si>
    <r>
      <t>The Archive website provides the ability to request and receive scanned records online according to the legal norms and fees:</t>
    </r>
    <r>
      <rPr>
        <sz val="11"/>
        <color theme="1"/>
        <rFont val="Sylfaen"/>
        <family val="1"/>
        <charset val="204"/>
      </rPr>
      <t xml:space="preserve"> a) It is possible – 1 
b) It is not possible – 0 </t>
    </r>
  </si>
  <si>
    <r>
      <t xml:space="preserve">The Archive is obliged by the law or the subordinate legal act to publish periodically the results of its ongoing work (reports) and other public information: </t>
    </r>
    <r>
      <rPr>
        <sz val="11"/>
        <color theme="1"/>
        <rFont val="Sylfaen"/>
        <family val="1"/>
        <charset val="204"/>
      </rPr>
      <t>a) Once every 6 months (apart from annual reports) – 1
b) Annually – 0.75 
c) Once in a period of more than 1 year – 0.5
d) The Archive does not publish such information – 0</t>
    </r>
    <r>
      <rPr>
        <b/>
        <sz val="11"/>
        <color theme="1"/>
        <rFont val="Sylfaen"/>
        <family val="1"/>
        <charset val="204"/>
      </rPr>
      <t xml:space="preserve">
</t>
    </r>
  </si>
  <si>
    <r>
      <t xml:space="preserve">The Archive is obligated by the law or the subordinate legal act to publish the following information on its website: </t>
    </r>
    <r>
      <rPr>
        <sz val="11"/>
        <color theme="1"/>
        <rFont val="Sylfaen"/>
        <family val="1"/>
        <charset val="204"/>
      </rPr>
      <t>1) A description of the structure and functions of the Archive. 
2) Annual reports.
3) Information about the head of the Archive and other responsible persons.
4) Information about the person (persons) responsible for ensuring access to the public information and their contact information.
5) Information about the personnel of the Archive – list of employees and identities of the vacancy competitions winners.</t>
    </r>
    <r>
      <rPr>
        <b/>
        <sz val="11"/>
        <color theme="1"/>
        <rFont val="Sylfaen"/>
        <family val="1"/>
        <charset val="204"/>
      </rPr>
      <t xml:space="preserve">
</t>
    </r>
    <r>
      <rPr>
        <sz val="11"/>
        <color theme="1"/>
        <rFont val="Sylfaen"/>
        <family val="1"/>
        <charset val="204"/>
      </rPr>
      <t>a) All 5 (or more) categories of information are available – 1 
b) Only 3-4 categories of information are available – 0.75 
c) Only 1-2 categories of information are available – 0.25
d) None of the above information is available – 0</t>
    </r>
    <r>
      <rPr>
        <b/>
        <sz val="11"/>
        <color theme="1"/>
        <rFont val="Sylfaen"/>
        <family val="1"/>
        <charset val="204"/>
      </rPr>
      <t xml:space="preserve">
</t>
    </r>
  </si>
  <si>
    <r>
      <t xml:space="preserve">The Archive is obligated by the law or the subordinate legal act to publish the following public information on its website: </t>
    </r>
    <r>
      <rPr>
        <sz val="11"/>
        <color theme="1"/>
        <rFont val="Sylfaen"/>
        <family val="1"/>
        <charset val="204"/>
      </rPr>
      <t>1) Forms and samples of administrative complaints.
2) Information on the rules of appeal.
3) Information on the annual budget of the Archive.
4) Information about the income received by the Archive though its archival services.
5) Information about public procurement.
6) Information about the Archive assets, including the transfer and use of property.</t>
    </r>
    <r>
      <rPr>
        <b/>
        <sz val="11"/>
        <color theme="1"/>
        <rFont val="Sylfaen"/>
        <family val="1"/>
        <charset val="204"/>
      </rPr>
      <t xml:space="preserve">
</t>
    </r>
    <r>
      <rPr>
        <sz val="11"/>
        <color theme="1"/>
        <rFont val="Sylfaen"/>
        <family val="1"/>
        <charset val="204"/>
      </rPr>
      <t>a) All 6 (or more) categories of information are available – 1 
b) Only categories 1 through 3 are available – 0.5 
c) Only categories 1 through 2 are available – 0.25
d) None of the above information is available – 0</t>
    </r>
    <r>
      <rPr>
        <b/>
        <sz val="11"/>
        <color theme="1"/>
        <rFont val="Sylfaen"/>
        <family val="1"/>
        <charset val="204"/>
      </rPr>
      <t xml:space="preserve">
</t>
    </r>
  </si>
  <si>
    <r>
      <t xml:space="preserve">In order to get access to the archive, the researchers need to provide only their ID card and filled out application or recommendation letter: </t>
    </r>
    <r>
      <rPr>
        <sz val="11"/>
        <color rgb="FF000000"/>
        <rFont val="Sylfaen"/>
        <family val="1"/>
        <charset val="204"/>
      </rPr>
      <t>a) It is prohibited to demand any other documents from researchers to grant them access to the reading room – 1 
b) The Archive requests additional documents from researchers to grant them access to the reading room – 0</t>
    </r>
    <r>
      <rPr>
        <b/>
        <sz val="11"/>
        <color rgb="FF000000"/>
        <rFont val="Sylfaen"/>
        <family val="1"/>
        <charset val="204"/>
      </rPr>
      <t xml:space="preserve"> 
</t>
    </r>
  </si>
  <si>
    <r>
      <t xml:space="preserve">Individuals can get remote access to the archive via e-mail (or special form on website): </t>
    </r>
    <r>
      <rPr>
        <sz val="11"/>
        <color theme="1"/>
        <rFont val="Sylfaen"/>
        <family val="1"/>
        <charset val="204"/>
      </rPr>
      <t xml:space="preserve">a) Yes – 1
b) No – 0
</t>
    </r>
  </si>
  <si>
    <r>
      <t xml:space="preserve">Foreign citizens are granted access to the Archive by the Archive on its own and not by another institution (e. g., the Ministry of Foreign Affairs): </t>
    </r>
    <r>
      <rPr>
        <sz val="11"/>
        <color rgb="FF000000"/>
        <rFont val="Sylfaen"/>
        <family val="1"/>
        <charset val="204"/>
      </rPr>
      <t>a) Are granted by the archive – 1
b) Are granted by another institution – 0.25
c)  Foreign citizens do not have access to the Archive - 0</t>
    </r>
    <r>
      <rPr>
        <b/>
        <sz val="11"/>
        <color rgb="FF000000"/>
        <rFont val="Sylfaen"/>
        <family val="1"/>
        <charset val="204"/>
      </rPr>
      <t xml:space="preserve">
</t>
    </r>
  </si>
  <si>
    <r>
      <t xml:space="preserve">Waiting time after requesting access as a researcher in the Archive is: </t>
    </r>
    <r>
      <rPr>
        <sz val="11"/>
        <color theme="1"/>
        <rFont val="Sylfaen"/>
        <family val="1"/>
        <charset val="204"/>
      </rPr>
      <t>a) Archive provides access in short order, the same day, after the confirmation of authenticity of the submitted documents – 1
b) 1-2 working days – 0.75
c) 3-5 working days – 0.5
d) more than 5 working days – 0.25</t>
    </r>
  </si>
  <si>
    <r>
      <t xml:space="preserve">The number of weekly working hours of the Archive reading room  is: </t>
    </r>
    <r>
      <rPr>
        <sz val="11"/>
        <color theme="1"/>
        <rFont val="Sylfaen"/>
        <family val="1"/>
        <charset val="204"/>
      </rPr>
      <t>a) more than 40 hours – 1
b) 31-40 hours – 0.75
c) 21-30 hours – 0.5
d) 20 hours or less – 0.25</t>
    </r>
  </si>
  <si>
    <r>
      <t xml:space="preserve">The number of days per year when the reading rooms are closed (excluding weekends and public holidays): </t>
    </r>
    <r>
      <rPr>
        <sz val="11"/>
        <color theme="1"/>
        <rFont val="Sylfaen"/>
        <family val="1"/>
        <charset val="204"/>
      </rPr>
      <t>a) 0-12 working days – 1
b) 13-31 working days – 0.75
c) more than 31 working days – 0.5</t>
    </r>
  </si>
  <si>
    <r>
      <t>The Archive grants fully adapted environment for disabled people  to work in the reading room</t>
    </r>
    <r>
      <rPr>
        <sz val="11"/>
        <color rgb="FF000000"/>
        <rFont val="Sylfaen"/>
        <family val="1"/>
        <charset val="204"/>
      </rPr>
      <t xml:space="preserve">: a) Yes – 1
b)  The Archive is partly adapted – 0,5
c) No – 0
</t>
    </r>
  </si>
  <si>
    <r>
      <t xml:space="preserve">Rules of conduct for the researchers are available in the reading rooms in printed or electronic format: </t>
    </r>
    <r>
      <rPr>
        <sz val="11"/>
        <color theme="1"/>
        <rFont val="Sylfaen"/>
        <family val="1"/>
        <charset val="204"/>
      </rPr>
      <t xml:space="preserve">a) Available – 1
b) Unavailable – 0 </t>
    </r>
  </si>
  <si>
    <r>
      <t xml:space="preserve">In the reading room, the researchers sign a statement that they have read and agreed to follow the rules of conduct, ethics norms and archive legislation: </t>
    </r>
    <r>
      <rPr>
        <sz val="11"/>
        <color theme="1"/>
        <rFont val="Sylfaen"/>
        <family val="1"/>
        <charset val="204"/>
      </rPr>
      <t>a) The Archive provides the researchers with the relevant documentation to be read and signed – 1 
b) The reading room does not practice this procedure – 0</t>
    </r>
    <r>
      <rPr>
        <b/>
        <sz val="11"/>
        <color theme="1"/>
        <rFont val="Sylfaen"/>
        <family val="1"/>
        <charset val="204"/>
      </rPr>
      <t xml:space="preserve"> 
</t>
    </r>
  </si>
  <si>
    <r>
      <t xml:space="preserve">Contact information (phone number, e-mail) of the Archive regulatory body or the individual in charge  is available in the reading room for submitting complaints: </t>
    </r>
    <r>
      <rPr>
        <sz val="11"/>
        <color theme="1"/>
        <rFont val="Sylfaen"/>
        <family val="1"/>
        <charset val="204"/>
      </rPr>
      <t>a) Available – 1
b) Unavailable – 0</t>
    </r>
  </si>
  <si>
    <r>
      <t xml:space="preserve">Access to finding aid documents in the reading room is available: </t>
    </r>
    <r>
      <rPr>
        <sz val="11"/>
        <color theme="1"/>
        <rFont val="Sylfaen"/>
        <family val="1"/>
        <charset val="204"/>
      </rPr>
      <t>a) In short order if the online version exists, or in a reasonable time for a document (in a paper-based form) to be provided in the readers room – 1
b) The following day – 0.5
c) More than one day later – 0.25</t>
    </r>
  </si>
  <si>
    <r>
      <t xml:space="preserve">Finding aid documents are available in an electronic searchable format in the reading room: </t>
    </r>
    <r>
      <rPr>
        <sz val="11"/>
        <color theme="1"/>
        <rFont val="Sylfaen"/>
        <family val="1"/>
        <charset val="204"/>
      </rPr>
      <t>a) 76-100% of finding aid documents are in electronic searchable format – 1 
b) 51-75% of finding aid documents are in electronic searchable format – 0.75 
c) 26-50% of finding aid documents are in electronic searchable format – 0.5
d) Finding aid documents are available in electronic but scanned and unsearchable format – 0.25
e) Finding aid documents are not available in electronic format – 0</t>
    </r>
    <r>
      <rPr>
        <b/>
        <sz val="11"/>
        <color theme="1"/>
        <rFont val="Sylfaen"/>
        <family val="1"/>
        <charset val="204"/>
      </rPr>
      <t xml:space="preserve">
</t>
    </r>
  </si>
  <si>
    <r>
      <t xml:space="preserve">The archivists share draft inventories of fonds with the researchers if the final versions are lacking (if this does not damage these documents): </t>
    </r>
    <r>
      <rPr>
        <sz val="11"/>
        <color theme="1"/>
        <rFont val="Sylfaen"/>
        <family val="1"/>
        <charset val="204"/>
      </rPr>
      <t>a) Yes – 1
b) No – 0</t>
    </r>
  </si>
  <si>
    <r>
      <t xml:space="preserve">The researchers can access the database of the scanned records in the reading room: </t>
    </r>
    <r>
      <rPr>
        <sz val="11"/>
        <color theme="1"/>
        <rFont val="Sylfaen"/>
        <family val="1"/>
        <charset val="204"/>
      </rPr>
      <t>a) All records that have already been scanned are available for every researcher – 1
b) After filling out a request form for a specific record, the archive processes the request and makes the record available for this specific researcher the same day – 0.75
c) After filling out a request form for a specific record, the archive processes the request and makes the record available for this specific researcher the following day – 0.5
d) There is no possibility to receive scanned records in the reading room – 0</t>
    </r>
    <r>
      <rPr>
        <b/>
        <sz val="11"/>
        <color theme="1"/>
        <rFont val="Sylfaen"/>
        <family val="1"/>
        <charset val="204"/>
      </rPr>
      <t xml:space="preserve">
</t>
    </r>
  </si>
  <si>
    <r>
      <t xml:space="preserve">The Archive allows the uploading of already scanned records from the Archive server to an electronic data holder: </t>
    </r>
    <r>
      <rPr>
        <sz val="11"/>
        <color theme="1"/>
        <rFont val="Sylfaen"/>
        <family val="1"/>
        <charset val="204"/>
      </rPr>
      <t>a) Yes, it is free of charge, the researcher pays only for the service (e. g. a CD) - 1
b) Available for a lower price  than scanning - 0.5
c) Available for the price of scanning – 0.25
d)  It is not possible - 0</t>
    </r>
  </si>
  <si>
    <r>
      <t xml:space="preserve">Waiting time after a researcher orders a record: </t>
    </r>
    <r>
      <rPr>
        <sz val="11"/>
        <color theme="1"/>
        <rFont val="Sylfaen"/>
        <family val="1"/>
        <charset val="204"/>
      </rPr>
      <t>a) 0-24 hours – 1
b) 1-2 working days – 0.75
c) 3-4 working days – 0.5
d) more than 5 working days – 0.25</t>
    </r>
  </si>
  <si>
    <r>
      <t xml:space="preserve">Number of records a researcher can order simultaneously: </t>
    </r>
    <r>
      <rPr>
        <sz val="11"/>
        <color theme="1"/>
        <rFont val="Sylfaen"/>
        <family val="1"/>
        <charset val="204"/>
      </rPr>
      <t>a) more than 20 files – 1
b) 11-20 files – 0.75
c) 6-10 files – 0.5
d) 1-5 files – 0.25</t>
    </r>
  </si>
  <si>
    <r>
      <t xml:space="preserve">A researcher can make a onetime bulk order – a request of more files than is permitted, if they are contained in one collection or box: </t>
    </r>
    <r>
      <rPr>
        <sz val="11"/>
        <color theme="1"/>
        <rFont val="Sylfaen"/>
        <family val="1"/>
        <charset val="204"/>
      </rPr>
      <t>a) This option is available – 1
b) This option is unavailable – 0</t>
    </r>
  </si>
  <si>
    <r>
      <t xml:space="preserve">A researcher can submit online requests for the files that can be picked up in the reading room after a pre-determined period: </t>
    </r>
    <r>
      <rPr>
        <sz val="11"/>
        <color rgb="FF000000"/>
        <rFont val="Sylfaen"/>
        <family val="1"/>
        <charset val="204"/>
      </rPr>
      <t>a) This option is available – 1
b) This option is unavailable – 0</t>
    </r>
  </si>
  <si>
    <r>
      <rPr>
        <b/>
        <sz val="11"/>
        <color theme="1"/>
        <rFont val="Sylfaen"/>
        <family val="1"/>
        <charset val="204"/>
      </rPr>
      <t>The cost of copying one page of a record (in a standard time limit) is:</t>
    </r>
    <r>
      <rPr>
        <sz val="11"/>
        <color theme="1"/>
        <rFont val="Sylfaen"/>
        <family val="1"/>
        <charset val="204"/>
      </rPr>
      <t xml:space="preserve"> a) 0%-0.09% of the average wage in the country – 1
b) 0.1% - 0.19% – 0.75 
c) 0.2% and more – 0.25</t>
    </r>
  </si>
  <si>
    <r>
      <t xml:space="preserve">The cost of copying one photo (in a standard time limit) is: </t>
    </r>
    <r>
      <rPr>
        <sz val="11"/>
        <color theme="1"/>
        <rFont val="Sylfaen"/>
        <family val="1"/>
        <charset val="204"/>
      </rPr>
      <t>a) 0%-0.49% of the average wage in the country – 1 
b) 0.5%-1.49% – 0.75 
c) 1.5% and more – 0.25</t>
    </r>
  </si>
  <si>
    <r>
      <t xml:space="preserve">Discounts defined by the law or the subordinate legal act on the paid archival services in the reading room apply to: </t>
    </r>
    <r>
      <rPr>
        <sz val="11"/>
        <color theme="1"/>
        <rFont val="Sylfaen"/>
        <family val="1"/>
        <charset val="204"/>
      </rPr>
      <t>1) Persons with disabilities;
2) War veterans and persons with similar status;
3) Rehabilitated victims of repressions;
4) Internally displaced individuals / refugees;
5) Socially vulnerable persons;
6) School students;
7) University students;
8) Pensioners;
9) Persons with academic degrees.</t>
    </r>
    <r>
      <rPr>
        <b/>
        <sz val="11"/>
        <color theme="1"/>
        <rFont val="Sylfaen"/>
        <family val="1"/>
        <charset val="204"/>
      </rPr>
      <t xml:space="preserve">
</t>
    </r>
    <r>
      <rPr>
        <sz val="11"/>
        <color theme="1"/>
        <rFont val="Sylfaen"/>
        <family val="1"/>
        <charset val="204"/>
      </rPr>
      <t xml:space="preserve">a) Discounts apply to all 9 groups – 1 
b) Discounts apply only to 6-8 groups – 0.75
c) Discounts apply only to 4-5 groups – 0.5
d) Discounts apply only to 1-3 groups – 0.25
e) The Archive does not offer any discounts – 0 </t>
    </r>
    <r>
      <rPr>
        <b/>
        <sz val="11"/>
        <color theme="1"/>
        <rFont val="Sylfaen"/>
        <family val="1"/>
        <charset val="204"/>
      </rPr>
      <t xml:space="preserve">
</t>
    </r>
  </si>
  <si>
    <r>
      <t>Discounts defined by the law or the subordinate legal act on the paid archival services in the reading room apply equally to domestic and foreign citizens:</t>
    </r>
    <r>
      <rPr>
        <sz val="11"/>
        <color theme="1"/>
        <rFont val="Sylfaen"/>
        <family val="1"/>
        <charset val="204"/>
      </rPr>
      <t xml:space="preserve"> a) Discounts apply equally – 1 
b) Discounts apply to only those foreign citizens, who have a status of a student, academic degree or a person with disabilities – 0.75
c) Discounts apply to only those foreign citizens, who have a temporary residence or work permit – 0.5
d) Discounts do not apply to foreign citizens – 0 </t>
    </r>
    <r>
      <rPr>
        <b/>
        <sz val="11"/>
        <color theme="1"/>
        <rFont val="Sylfaen"/>
        <family val="1"/>
        <charset val="204"/>
      </rPr>
      <t xml:space="preserve">
</t>
    </r>
  </si>
  <si>
    <r>
      <t xml:space="preserve">Researchers can use stationary computers in the Archive reading room: </t>
    </r>
    <r>
      <rPr>
        <sz val="11"/>
        <color theme="1"/>
        <rFont val="Sylfaen"/>
        <family val="1"/>
        <charset val="204"/>
      </rPr>
      <t>a) Yes – 1 
b) No – 0</t>
    </r>
  </si>
  <si>
    <r>
      <t xml:space="preserve">Researchers are allowed to use their own electronic devices for processing and storing information (computers, tablets, flash drives, external hard drives) in the Archive reading room: </t>
    </r>
    <r>
      <rPr>
        <sz val="11"/>
        <color theme="1"/>
        <rFont val="Sylfaen"/>
        <family val="1"/>
        <charset val="204"/>
      </rPr>
      <t>a) Yes – 1 
b) No – 0</t>
    </r>
  </si>
  <si>
    <r>
      <t xml:space="preserve">The Archive reading room has internet access: </t>
    </r>
    <r>
      <rPr>
        <sz val="11"/>
        <color theme="1"/>
        <rFont val="Sylfaen"/>
        <family val="1"/>
        <charset val="204"/>
      </rPr>
      <t>a) Yes – 1 
b) No – 0</t>
    </r>
  </si>
  <si>
    <r>
      <t xml:space="preserve">If the Archive has a microfilm collection a microfilm reader is available for use in the reading room: </t>
    </r>
    <r>
      <rPr>
        <sz val="11"/>
        <color theme="1"/>
        <rFont val="Sylfaen"/>
        <family val="1"/>
        <charset val="204"/>
      </rPr>
      <t>a) The Archive offers a microfilm reader – 1
b) The Archive has a microfilm collection, but does not offer a microfilm reader – 0</t>
    </r>
    <r>
      <rPr>
        <b/>
        <sz val="11"/>
        <color theme="1"/>
        <rFont val="Sylfaen"/>
        <family val="1"/>
        <charset val="204"/>
      </rPr>
      <t xml:space="preserve">
</t>
    </r>
  </si>
  <si>
    <r>
      <t xml:space="preserve">Working conditions with the microfilms at the reading room: </t>
    </r>
    <r>
      <rPr>
        <sz val="11"/>
        <color theme="1"/>
        <rFont val="Sylfaen"/>
        <family val="1"/>
        <charset val="204"/>
      </rPr>
      <t>1) The Archive offers the possibility to save the microfilm files in PDF format for free;
2) The Archive allows to take pictures from the microfilm files (screen);
3) The Archive allows to print the microfilm files for a fee;</t>
    </r>
    <r>
      <rPr>
        <b/>
        <sz val="11"/>
        <color theme="1"/>
        <rFont val="Sylfaen"/>
        <family val="1"/>
        <charset val="204"/>
      </rPr>
      <t xml:space="preserve">
</t>
    </r>
    <r>
      <rPr>
        <sz val="11"/>
        <color theme="1"/>
        <rFont val="Sylfaen"/>
        <family val="1"/>
        <charset val="204"/>
      </rPr>
      <t>a) The Archive offers all 3 services – 1
b) The Archive offers 1 or 2 services (where service N1 is necessarily included) – 0.75
c)  The Archive offers both services N2 and N3 – 0.5
d) The Archive offers only 1 service N2 or service N3 – 0.25
e) The Archive does not offer any of the mentioned services – 0</t>
    </r>
    <r>
      <rPr>
        <b/>
        <sz val="11"/>
        <color theme="1"/>
        <rFont val="Sylfaen"/>
        <family val="1"/>
        <charset val="204"/>
      </rPr>
      <t xml:space="preserve">
</t>
    </r>
  </si>
  <si>
    <r>
      <t xml:space="preserve">Photographing of records in the Archive reading room is allowed using the researcher’s own copying devices (photo camera, cell phone, portable scanner): </t>
    </r>
    <r>
      <rPr>
        <sz val="11"/>
        <color theme="1"/>
        <rFont val="Sylfaen"/>
        <family val="1"/>
        <charset val="204"/>
      </rPr>
      <t>a) Allowed and free of charge – 1
b) Allowed but not free of charge – 0.25
c) Photographing of records using the researcher’s own devices is prohibited – 0</t>
    </r>
    <r>
      <rPr>
        <b/>
        <sz val="11"/>
        <color theme="1"/>
        <rFont val="Sylfaen"/>
        <family val="1"/>
        <charset val="204"/>
      </rPr>
      <t xml:space="preserve">
</t>
    </r>
  </si>
  <si>
    <r>
      <t xml:space="preserve">After the copies of records are ordered a researcher has to wait for: </t>
    </r>
    <r>
      <rPr>
        <sz val="11"/>
        <color theme="1"/>
        <rFont val="Sylfaen"/>
        <family val="1"/>
        <charset val="204"/>
      </rPr>
      <t>a) 0-24 hours – 1
b) 1-2 working days – 0.75
c) 3-4 working days – 0.5
d) 5 working days or more – 0.25</t>
    </r>
  </si>
  <si>
    <r>
      <t xml:space="preserve">Number of record copies a researcher can order simultaneously: </t>
    </r>
    <r>
      <rPr>
        <sz val="11"/>
        <color theme="1"/>
        <rFont val="Sylfaen"/>
        <family val="1"/>
        <charset val="204"/>
      </rPr>
      <t>a) Unlimited (within reasonable limits) – 1
b) 51-100 scanned pages – 0.75
c) 21-50 scanned pages – 0.5
d) 1-20 scanned pages – 0.25</t>
    </r>
  </si>
  <si>
    <r>
      <t xml:space="preserve">In case the archive refuses a researcher access to the damaged record or file: </t>
    </r>
    <r>
      <rPr>
        <sz val="11"/>
        <color theme="1"/>
        <rFont val="Sylfaen"/>
        <family val="1"/>
        <charset val="204"/>
      </rPr>
      <t xml:space="preserve">a) The Archive offers the researcher a scanned copy of the record or file – 1 
b) The Archive places the record or file in the list of ‘records to be restored’ and informs the researcher about the date of restoration – 0.75
c) The Archive does not provide information about the condition of the record or the file and restoration date – 0
</t>
    </r>
  </si>
  <si>
    <r>
      <t xml:space="preserve">The Archive has a list of damaged records or files that cannot be provided and the researchers are informed about it beforehand: </t>
    </r>
    <r>
      <rPr>
        <sz val="11"/>
        <color theme="1"/>
        <rFont val="Sylfaen"/>
        <family val="1"/>
        <charset val="204"/>
      </rPr>
      <t>a) The Archive has such a list and provides it to the researchers – 1
b) The Archive has such a list but does not provide it to the researchers – 0.5 
c) The Archive does not have such a list – 0</t>
    </r>
    <r>
      <rPr>
        <b/>
        <sz val="11"/>
        <color theme="1"/>
        <rFont val="Sylfaen"/>
        <family val="1"/>
        <charset val="204"/>
      </rPr>
      <t xml:space="preserve">
</t>
    </r>
  </si>
  <si>
    <r>
      <t xml:space="preserve">The period of time defined by the subordinate legal act for the restoration of the damaged records or files is: </t>
    </r>
    <r>
      <rPr>
        <sz val="11"/>
        <color theme="1"/>
        <rFont val="Sylfaen"/>
        <family val="1"/>
        <charset val="204"/>
      </rPr>
      <t xml:space="preserve">a) 1 year or less - 1
b) more than 1 year - 0.5
c) Is not defined - 0
</t>
    </r>
  </si>
  <si>
    <r>
      <t xml:space="preserve">Individuals that are unable to visit the archive personally can hire a proxy researcher: </t>
    </r>
    <r>
      <rPr>
        <sz val="11"/>
        <color theme="1"/>
        <rFont val="Sylfaen"/>
        <family val="1"/>
        <charset val="204"/>
      </rPr>
      <t>a) The Archive has its own proxy researchers or can provide contacts of private proxy researchers – 1
b) The Archive does not provide such a service – 0</t>
    </r>
    <r>
      <rPr>
        <b/>
        <sz val="11"/>
        <color theme="1"/>
        <rFont val="Sylfaen"/>
        <family val="1"/>
        <charset val="204"/>
      </rPr>
      <t xml:space="preserve">
</t>
    </r>
  </si>
  <si>
    <r>
      <t xml:space="preserve">In case if the answer to the  previous question (N3.35) is positive: </t>
    </r>
    <r>
      <rPr>
        <sz val="11"/>
        <color theme="1"/>
        <rFont val="Sylfaen"/>
        <family val="1"/>
        <charset val="204"/>
      </rPr>
      <t>a) Individuals interested in using the archive remotely can select any proxy researcher they like – 1  
b) Proxy researchers are selected by the Archive – 0.25</t>
    </r>
    <r>
      <rPr>
        <b/>
        <sz val="11"/>
        <color theme="1"/>
        <rFont val="Sylfaen"/>
        <family val="1"/>
        <charset val="204"/>
      </rPr>
      <t xml:space="preserve"> 
</t>
    </r>
  </si>
  <si>
    <r>
      <t xml:space="preserve">Publication rights and terms: </t>
    </r>
    <r>
      <rPr>
        <sz val="11"/>
        <color theme="1"/>
        <rFont val="Sylfaen"/>
        <family val="1"/>
        <charset val="204"/>
      </rPr>
      <t>a) Publication of the archival records is free and the responsibility to mention the Archive lies with the author – 1
b) Publication of archival records must be agreed with the Archive – 0.25</t>
    </r>
    <r>
      <rPr>
        <b/>
        <sz val="11"/>
        <color theme="1"/>
        <rFont val="Sylfaen"/>
        <family val="1"/>
        <charset val="204"/>
      </rPr>
      <t xml:space="preserve">
</t>
    </r>
  </si>
  <si>
    <t>e</t>
  </si>
  <si>
    <r>
      <t xml:space="preserve">Information containing personal data, including personal or/and family secret, will be made publicly available before the legally defined period in case of death of this person, if this information is going to be used for historical, statistical, or other scientific research purposes: </t>
    </r>
    <r>
      <rPr>
        <sz val="11"/>
        <color theme="1"/>
        <rFont val="Sylfaen"/>
        <family val="1"/>
        <charset val="204"/>
      </rPr>
      <t>a) The information is declassified and made available – 1
b) The information is declassified and made available only upon approval of a legal heir – 0.5
c) The information remains classified until the expiration of the legal period – 0</t>
    </r>
    <r>
      <rPr>
        <b/>
        <sz val="11"/>
        <color theme="1"/>
        <rFont val="Sylfaen"/>
        <family val="1"/>
        <charset val="204"/>
      </rPr>
      <t xml:space="preserve">
</t>
    </r>
  </si>
  <si>
    <t xml:space="preserve">Maximum points to receive in all benchmark indicator groups: </t>
  </si>
  <si>
    <t>Maximum amount of points relevant to the current archive:</t>
  </si>
  <si>
    <t>Percentage of overall openness:</t>
  </si>
  <si>
    <t>Overall received points:</t>
  </si>
  <si>
    <t>Amount of points relevant to the current archive</t>
  </si>
  <si>
    <t>2.10</t>
  </si>
  <si>
    <t>Archive: State Historical Archive of Russian Federation</t>
  </si>
  <si>
    <t>Country: Russia</t>
  </si>
  <si>
    <t>Evaluator: Lawyer</t>
  </si>
  <si>
    <t>Assessment of the Openness of State Archives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</si>
</sst>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color theme="1"/>
      <name val="Calibri"/>
      <family val="2"/>
      <scheme val="minor"/>
    </font>
    <font>
      <b/>
      <sz val="11"/>
      <color theme="1"/>
      <name val="Sylfaen"/>
      <family val="1"/>
      <charset val="204"/>
    </font>
    <font>
      <sz val="11"/>
      <color theme="1"/>
      <name val="Sylfaen"/>
      <family val="1"/>
      <charset val="204"/>
    </font>
    <font>
      <sz val="11"/>
      <color rgb="FFFF0000"/>
      <name val="Sylfaen"/>
      <family val="1"/>
      <charset val="204"/>
    </font>
    <font>
      <sz val="11"/>
      <name val="Sylfaen"/>
      <family val="1"/>
      <charset val="204"/>
    </font>
    <font>
      <sz val="11"/>
      <color rgb="FF333333"/>
      <name val="Sylfaen"/>
      <family val="1"/>
      <charset val="204"/>
    </font>
    <font>
      <sz val="11"/>
      <color rgb="FF000000"/>
      <name val="Sylfaen"/>
      <family val="1"/>
      <charset val="204"/>
    </font>
    <font>
      <b/>
      <sz val="11"/>
      <color theme="1"/>
      <name val="Calibri"/>
      <family val="2"/>
      <scheme val="minor"/>
    </font>
    <font>
      <sz val="11"/>
      <color theme="0"/>
      <name val="Calibri"/>
      <family val="2"/>
      <scheme val="minor"/>
    </font>
    <font>
      <sz val="11"/>
      <color theme="0"/>
      <name val="Sylfaen"/>
      <family val="1"/>
      <charset val="204"/>
    </font>
    <font>
      <b/>
      <sz val="11"/>
      <color rgb="FF000000"/>
      <name val="Sylfaen"/>
      <family val="1"/>
      <charset val="204"/>
    </font>
    <font>
      <sz val="11"/>
      <color theme="1"/>
      <name val="Calibri"/>
      <family val="2"/>
      <charset val="204"/>
      <scheme val="minor"/>
    </font>
    <font>
      <sz val="11"/>
      <color rgb="FFFF0000"/>
      <name val="Calibri"/>
      <family val="2"/>
      <scheme val="minor"/>
    </font>
    <font>
      <b/>
      <sz val="11"/>
      <color theme="1"/>
      <name val="Calibri"/>
      <family val="2"/>
      <charset val="204"/>
      <scheme val="minor"/>
    </font>
    <font>
      <b/>
      <sz val="14"/>
      <color theme="1"/>
      <name val="Sylfaen"/>
      <family val="1"/>
      <charset val="204"/>
    </font>
    <font>
      <sz val="14"/>
      <color theme="1"/>
      <name val="Sylfaen"/>
      <family val="1"/>
      <charset val="204"/>
    </font>
  </fonts>
  <fills count="3">
    <fill>
      <patternFill patternType="none"/>
    </fill>
    <fill>
      <patternFill patternType="gray125"/>
    </fill>
    <fill>
      <patternFill patternType="solid">
        <fgColor theme="0"/>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rgb="FFFF0000"/>
      </left>
      <right style="medium">
        <color rgb="FFFF0000"/>
      </right>
      <top style="medium">
        <color rgb="FFFF0000"/>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rgb="FFFF0000"/>
      </left>
      <right style="medium">
        <color rgb="FFFF0000"/>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rgb="FFFF0000"/>
      </left>
      <right style="medium">
        <color rgb="FFFF0000"/>
      </right>
      <top style="thin">
        <color indexed="64"/>
      </top>
      <bottom style="medium">
        <color rgb="FFFF0000"/>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style="thin">
        <color indexed="64"/>
      </right>
      <top style="thin">
        <color indexed="64"/>
      </top>
      <bottom/>
      <diagonal/>
    </border>
    <border>
      <left style="medium">
        <color rgb="FFFF0000"/>
      </left>
      <right style="thin">
        <color indexed="64"/>
      </right>
      <top style="thin">
        <color indexed="64"/>
      </top>
      <bottom style="thin">
        <color indexed="64"/>
      </bottom>
      <diagonal/>
    </border>
  </borders>
  <cellStyleXfs count="1">
    <xf numFmtId="0" fontId="0" fillId="0" borderId="0"/>
  </cellStyleXfs>
  <cellXfs count="101">
    <xf numFmtId="0" fontId="0" fillId="0" borderId="0" xfId="0"/>
    <xf numFmtId="0" fontId="0" fillId="0" borderId="0" xfId="0" applyAlignment="1">
      <alignment wrapText="1"/>
    </xf>
    <xf numFmtId="0" fontId="0" fillId="0" borderId="0" xfId="0" applyAlignment="1">
      <alignment horizontal="center" vertical="center"/>
    </xf>
    <xf numFmtId="0" fontId="2" fillId="0" borderId="1" xfId="0" applyFont="1" applyBorder="1" applyAlignment="1">
      <alignment horizontal="center" vertical="center" wrapText="1"/>
    </xf>
    <xf numFmtId="0" fontId="1" fillId="0" borderId="1" xfId="0" applyFont="1" applyBorder="1" applyAlignment="1">
      <alignment horizontal="left"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5" fillId="0" borderId="1" xfId="0" applyFont="1" applyBorder="1" applyAlignment="1">
      <alignment horizontal="center" vertical="center" wrapText="1"/>
    </xf>
    <xf numFmtId="0" fontId="1" fillId="0" borderId="5" xfId="0" applyFont="1" applyBorder="1" applyAlignment="1">
      <alignment horizontal="center" vertical="center" wrapText="1"/>
    </xf>
    <xf numFmtId="0" fontId="0" fillId="0" borderId="0" xfId="0" applyBorder="1"/>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0" fillId="2" borderId="0" xfId="0" applyFill="1"/>
    <xf numFmtId="0" fontId="0" fillId="2" borderId="0" xfId="0" applyFill="1" applyAlignment="1">
      <alignment horizontal="center" vertical="center"/>
    </xf>
    <xf numFmtId="0" fontId="0" fillId="2" borderId="0" xfId="0" applyFill="1" applyAlignment="1">
      <alignment wrapText="1"/>
    </xf>
    <xf numFmtId="0" fontId="8" fillId="2" borderId="0" xfId="0" applyFont="1" applyFill="1"/>
    <xf numFmtId="0" fontId="1" fillId="0" borderId="8" xfId="0" applyFont="1" applyBorder="1" applyAlignment="1">
      <alignment horizontal="center" vertical="center" wrapText="1"/>
    </xf>
    <xf numFmtId="0" fontId="1" fillId="0" borderId="9"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12" xfId="0" applyFont="1" applyBorder="1" applyAlignment="1">
      <alignment horizontal="center" vertical="center" wrapText="1"/>
    </xf>
    <xf numFmtId="0" fontId="2" fillId="0" borderId="13" xfId="0" applyFont="1" applyBorder="1" applyAlignment="1">
      <alignment horizontal="center" vertical="center" wrapText="1"/>
    </xf>
    <xf numFmtId="0" fontId="1" fillId="0" borderId="2" xfId="0" applyFont="1" applyBorder="1" applyAlignment="1">
      <alignment horizontal="left" vertical="center" wrapText="1"/>
    </xf>
    <xf numFmtId="0" fontId="0" fillId="0" borderId="4" xfId="0" applyBorder="1" applyAlignment="1">
      <alignment horizontal="center" vertical="center"/>
    </xf>
    <xf numFmtId="0" fontId="1" fillId="0" borderId="2" xfId="0" applyFont="1" applyBorder="1" applyAlignment="1">
      <alignment horizontal="left" wrapText="1"/>
    </xf>
    <xf numFmtId="0" fontId="1" fillId="0" borderId="2" xfId="0" applyFont="1" applyBorder="1" applyAlignment="1">
      <alignment horizontal="left" vertical="center" wrapText="1" shrinkToFit="1"/>
    </xf>
    <xf numFmtId="0" fontId="2" fillId="0" borderId="16" xfId="0" applyFont="1" applyBorder="1" applyAlignment="1">
      <alignment horizontal="center" vertical="center" wrapText="1"/>
    </xf>
    <xf numFmtId="0" fontId="2" fillId="0" borderId="17" xfId="0" applyFont="1" applyBorder="1" applyAlignment="1">
      <alignment horizontal="center" vertical="center" wrapText="1"/>
    </xf>
    <xf numFmtId="0" fontId="1" fillId="0" borderId="18" xfId="0" applyFont="1" applyBorder="1" applyAlignment="1">
      <alignment horizontal="left" vertical="center" wrapText="1"/>
    </xf>
    <xf numFmtId="0" fontId="0" fillId="0" borderId="20" xfId="0" applyBorder="1" applyAlignment="1">
      <alignment horizontal="center" vertical="center"/>
    </xf>
    <xf numFmtId="0" fontId="7" fillId="2" borderId="0" xfId="0" applyFont="1" applyFill="1" applyAlignment="1">
      <alignment horizontal="center" vertical="center"/>
    </xf>
    <xf numFmtId="0" fontId="7" fillId="0" borderId="0" xfId="0" applyFont="1" applyAlignment="1">
      <alignment horizontal="center" vertical="center"/>
    </xf>
    <xf numFmtId="0" fontId="7" fillId="0" borderId="15" xfId="0" applyFont="1" applyBorder="1" applyAlignment="1">
      <alignment horizontal="center" vertical="center"/>
    </xf>
    <xf numFmtId="10" fontId="7" fillId="0" borderId="21" xfId="0" applyNumberFormat="1" applyFont="1" applyBorder="1" applyAlignment="1">
      <alignment horizontal="center" vertical="center"/>
    </xf>
    <xf numFmtId="0" fontId="6" fillId="0" borderId="1" xfId="0" applyFont="1" applyBorder="1" applyAlignment="1">
      <alignment horizontal="center" vertical="center" wrapText="1"/>
    </xf>
    <xf numFmtId="0" fontId="0" fillId="0" borderId="0" xfId="0" applyAlignment="1">
      <alignment horizontal="left" wrapText="1"/>
    </xf>
    <xf numFmtId="0" fontId="2" fillId="0" borderId="22" xfId="0" applyFont="1" applyBorder="1" applyAlignment="1">
      <alignment horizontal="center" vertical="center" wrapText="1"/>
    </xf>
    <xf numFmtId="0" fontId="2" fillId="0" borderId="23" xfId="0" applyFont="1" applyBorder="1" applyAlignment="1">
      <alignment horizontal="center" vertical="center" wrapText="1"/>
    </xf>
    <xf numFmtId="0" fontId="6" fillId="0" borderId="22" xfId="0" applyFont="1" applyBorder="1" applyAlignment="1">
      <alignment horizontal="center" vertical="center" wrapText="1"/>
    </xf>
    <xf numFmtId="0" fontId="2" fillId="0" borderId="1" xfId="0" applyFont="1" applyBorder="1" applyAlignment="1">
      <alignment horizontal="center" vertical="center"/>
    </xf>
    <xf numFmtId="0" fontId="1" fillId="0" borderId="2" xfId="0" applyFont="1" applyBorder="1" applyAlignment="1">
      <alignment wrapText="1"/>
    </xf>
    <xf numFmtId="0" fontId="1" fillId="0" borderId="2" xfId="0" applyFont="1" applyBorder="1" applyAlignment="1">
      <alignment vertical="center" wrapText="1"/>
    </xf>
    <xf numFmtId="0" fontId="0" fillId="0" borderId="0" xfId="0" applyFill="1"/>
    <xf numFmtId="0" fontId="9" fillId="0" borderId="0" xfId="0" applyFont="1" applyFill="1" applyBorder="1" applyAlignment="1">
      <alignment horizontal="center" vertical="center" wrapText="1"/>
    </xf>
    <xf numFmtId="0" fontId="8" fillId="0" borderId="0" xfId="0" applyFont="1" applyFill="1" applyAlignment="1">
      <alignment horizontal="center" vertical="center"/>
    </xf>
    <xf numFmtId="0" fontId="8" fillId="0" borderId="0" xfId="0" applyFont="1" applyFill="1"/>
    <xf numFmtId="0" fontId="8" fillId="0" borderId="0" xfId="0" applyFont="1" applyFill="1" applyAlignment="1">
      <alignment horizontal="right"/>
    </xf>
    <xf numFmtId="0" fontId="10" fillId="0" borderId="2" xfId="0" applyFont="1" applyBorder="1" applyAlignment="1">
      <alignment vertical="center" wrapText="1"/>
    </xf>
    <xf numFmtId="0" fontId="10" fillId="0" borderId="2" xfId="0" applyFont="1" applyBorder="1" applyAlignment="1">
      <alignment wrapText="1"/>
    </xf>
    <xf numFmtId="0" fontId="2" fillId="0" borderId="2" xfId="0" applyFont="1" applyBorder="1" applyAlignment="1">
      <alignment horizontal="left" vertical="center" wrapText="1"/>
    </xf>
    <xf numFmtId="0" fontId="8" fillId="0" borderId="0" xfId="0" applyFont="1" applyFill="1" applyAlignment="1">
      <alignment vertical="center"/>
    </xf>
    <xf numFmtId="0" fontId="8" fillId="0" borderId="0" xfId="0" applyFont="1" applyFill="1" applyAlignment="1"/>
    <xf numFmtId="0" fontId="0" fillId="0" borderId="24" xfId="0" applyBorder="1" applyAlignment="1">
      <alignment horizontal="center" vertical="center"/>
    </xf>
    <xf numFmtId="0" fontId="0" fillId="0" borderId="0" xfId="0" applyBorder="1" applyAlignment="1">
      <alignment horizontal="center" vertical="center"/>
    </xf>
    <xf numFmtId="0" fontId="7" fillId="0" borderId="1" xfId="0" applyFont="1" applyBorder="1" applyAlignment="1">
      <alignment horizontal="center" vertical="center"/>
    </xf>
    <xf numFmtId="10" fontId="7" fillId="0" borderId="1" xfId="0" applyNumberFormat="1" applyFont="1" applyBorder="1" applyAlignment="1">
      <alignment horizontal="center" vertical="center"/>
    </xf>
    <xf numFmtId="0" fontId="1" fillId="0" borderId="2" xfId="0" applyFont="1" applyBorder="1" applyAlignment="1">
      <alignment horizontal="left" vertical="top" wrapText="1"/>
    </xf>
    <xf numFmtId="0" fontId="12" fillId="0" borderId="0" xfId="0" applyFont="1" applyFill="1"/>
    <xf numFmtId="0" fontId="2" fillId="0" borderId="13" xfId="0" applyFont="1" applyBorder="1" applyAlignment="1">
      <alignment horizontal="center" vertical="center"/>
    </xf>
    <xf numFmtId="0" fontId="13" fillId="0" borderId="1" xfId="0" applyFont="1" applyBorder="1" applyAlignment="1">
      <alignment horizontal="center" vertical="center"/>
    </xf>
    <xf numFmtId="0" fontId="8" fillId="0" borderId="0" xfId="0" applyFont="1"/>
    <xf numFmtId="0" fontId="1" fillId="0" borderId="1" xfId="0" applyFont="1" applyBorder="1" applyAlignment="1">
      <alignment horizontal="center" vertical="center" wrapText="1"/>
    </xf>
    <xf numFmtId="49" fontId="2" fillId="0" borderId="1" xfId="0" applyNumberFormat="1" applyFont="1" applyBorder="1" applyAlignment="1">
      <alignment horizontal="center" vertical="center" wrapText="1"/>
    </xf>
    <xf numFmtId="0" fontId="0" fillId="0" borderId="25" xfId="0" applyBorder="1" applyAlignment="1">
      <alignment horizontal="center" vertical="center"/>
    </xf>
    <xf numFmtId="0" fontId="14" fillId="0" borderId="1" xfId="0" applyFont="1" applyBorder="1" applyAlignment="1">
      <alignment vertical="center" wrapText="1"/>
    </xf>
    <xf numFmtId="0" fontId="14" fillId="0" borderId="1" xfId="0" applyFont="1" applyBorder="1" applyAlignment="1">
      <alignment horizontal="center" vertical="center"/>
    </xf>
    <xf numFmtId="10" fontId="14" fillId="0" borderId="1" xfId="0" applyNumberFormat="1" applyFont="1" applyBorder="1" applyAlignment="1">
      <alignment horizontal="center" vertical="center"/>
    </xf>
    <xf numFmtId="0" fontId="2" fillId="0" borderId="11" xfId="0" applyFont="1" applyBorder="1" applyAlignment="1">
      <alignment horizontal="center" vertical="center" wrapText="1"/>
    </xf>
    <xf numFmtId="0" fontId="2" fillId="0" borderId="14" xfId="0" applyFont="1" applyBorder="1" applyAlignment="1">
      <alignment horizontal="center" vertical="center" wrapText="1"/>
    </xf>
    <xf numFmtId="0" fontId="0" fillId="0" borderId="14" xfId="0" applyFont="1" applyBorder="1" applyAlignment="1">
      <alignment horizontal="center" vertical="center"/>
    </xf>
    <xf numFmtId="0" fontId="11" fillId="0" borderId="14" xfId="0" applyFont="1" applyBorder="1" applyAlignment="1">
      <alignment horizontal="center" vertical="center"/>
    </xf>
    <xf numFmtId="0" fontId="11" fillId="0" borderId="19" xfId="0" applyFont="1" applyBorder="1" applyAlignment="1">
      <alignment horizontal="center" vertical="center"/>
    </xf>
    <xf numFmtId="0" fontId="2" fillId="0" borderId="11" xfId="0" applyFont="1" applyBorder="1" applyAlignment="1">
      <alignment horizontal="center" vertical="center" wrapText="1"/>
    </xf>
    <xf numFmtId="0" fontId="2" fillId="0" borderId="14" xfId="0" applyFont="1" applyBorder="1" applyAlignment="1">
      <alignment horizontal="center" vertical="center" wrapText="1"/>
    </xf>
    <xf numFmtId="0" fontId="0" fillId="0" borderId="14" xfId="0" applyBorder="1" applyAlignment="1">
      <alignment horizontal="center" vertical="center"/>
    </xf>
    <xf numFmtId="0" fontId="0" fillId="0" borderId="19" xfId="0" applyBorder="1" applyAlignment="1">
      <alignment horizontal="center" vertical="center"/>
    </xf>
    <xf numFmtId="0" fontId="2" fillId="0" borderId="11" xfId="0" applyFont="1" applyBorder="1" applyAlignment="1">
      <alignment horizontal="center" vertical="center" wrapText="1"/>
    </xf>
    <xf numFmtId="0" fontId="2" fillId="0" borderId="14" xfId="0" applyFont="1" applyBorder="1" applyAlignment="1">
      <alignment horizontal="center" vertical="center" wrapText="1"/>
    </xf>
    <xf numFmtId="0" fontId="0" fillId="0" borderId="14" xfId="0" applyFont="1" applyBorder="1" applyAlignment="1">
      <alignment horizontal="center" vertical="center"/>
    </xf>
    <xf numFmtId="0" fontId="0" fillId="0" borderId="19" xfId="0" applyFont="1" applyBorder="1" applyAlignment="1">
      <alignment horizontal="center" vertical="center"/>
    </xf>
    <xf numFmtId="0" fontId="2" fillId="0" borderId="11" xfId="0" applyFont="1" applyBorder="1" applyAlignment="1">
      <alignment horizontal="center" vertical="center" wrapText="1"/>
    </xf>
    <xf numFmtId="0" fontId="2" fillId="0" borderId="14" xfId="0" applyFont="1" applyBorder="1" applyAlignment="1">
      <alignment horizontal="center" vertical="center" wrapText="1"/>
    </xf>
    <xf numFmtId="0" fontId="0" fillId="0" borderId="14" xfId="0" applyBorder="1" applyAlignment="1">
      <alignment horizontal="center" vertical="center"/>
    </xf>
    <xf numFmtId="0" fontId="0" fillId="0" borderId="19" xfId="0" applyBorder="1" applyAlignment="1">
      <alignment horizontal="center" vertical="center"/>
    </xf>
    <xf numFmtId="0" fontId="2" fillId="0" borderId="11" xfId="0" applyFont="1" applyBorder="1" applyAlignment="1">
      <alignment horizontal="center" vertical="center" wrapText="1"/>
    </xf>
    <xf numFmtId="0" fontId="2" fillId="0" borderId="14" xfId="0" applyFont="1" applyBorder="1" applyAlignment="1">
      <alignment horizontal="center" vertical="center" wrapText="1"/>
    </xf>
    <xf numFmtId="0" fontId="0" fillId="0" borderId="14" xfId="0" applyFont="1" applyBorder="1" applyAlignment="1">
      <alignment horizontal="center" vertical="center"/>
    </xf>
    <xf numFmtId="0" fontId="2" fillId="0" borderId="19" xfId="0" applyFont="1" applyBorder="1" applyAlignment="1">
      <alignment horizontal="center" vertical="center" wrapText="1"/>
    </xf>
    <xf numFmtId="0" fontId="1" fillId="0" borderId="1" xfId="0" applyFont="1" applyBorder="1" applyAlignment="1">
      <alignment horizontal="left" wrapText="1"/>
    </xf>
    <xf numFmtId="0" fontId="1" fillId="0" borderId="1" xfId="0" applyFont="1" applyBorder="1" applyAlignment="1">
      <alignment horizontal="left" vertical="center" wrapText="1"/>
    </xf>
    <xf numFmtId="0" fontId="14" fillId="0" borderId="0" xfId="0" applyFont="1" applyAlignment="1">
      <alignment wrapText="1"/>
    </xf>
    <xf numFmtId="0" fontId="0" fillId="0" borderId="0" xfId="0" applyAlignment="1">
      <alignment wrapText="1"/>
    </xf>
    <xf numFmtId="0" fontId="15" fillId="0" borderId="0" xfId="0" applyFont="1" applyAlignment="1">
      <alignment vertical="center" wrapText="1"/>
    </xf>
    <xf numFmtId="0" fontId="1" fillId="0" borderId="2" xfId="0" applyFont="1" applyBorder="1" applyAlignment="1">
      <alignment horizontal="left" wrapText="1"/>
    </xf>
    <xf numFmtId="0" fontId="1" fillId="0" borderId="3" xfId="0" applyFont="1" applyBorder="1" applyAlignment="1">
      <alignment horizontal="left" wrapText="1"/>
    </xf>
    <xf numFmtId="0" fontId="1" fillId="0" borderId="4" xfId="0" applyFont="1" applyBorder="1" applyAlignment="1">
      <alignment horizontal="left" wrapText="1"/>
    </xf>
    <xf numFmtId="0" fontId="1" fillId="0" borderId="2" xfId="0" applyFont="1" applyBorder="1" applyAlignment="1">
      <alignment horizontal="left" vertical="center" wrapText="1"/>
    </xf>
    <xf numFmtId="0" fontId="1" fillId="0" borderId="3" xfId="0" applyFont="1" applyBorder="1" applyAlignment="1">
      <alignment horizontal="left" vertical="center" wrapText="1"/>
    </xf>
    <xf numFmtId="0" fontId="1" fillId="0" borderId="4" xfId="0" applyFont="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06"/>
  <sheetViews>
    <sheetView workbookViewId="0">
      <selection activeCell="D5" sqref="D2:G5"/>
    </sheetView>
  </sheetViews>
  <sheetFormatPr defaultRowHeight="15" x14ac:dyDescent="0.25"/>
  <cols>
    <col min="1" max="2" width="9.140625" style="14"/>
    <col min="3" max="3" width="11.42578125" style="2" customWidth="1"/>
    <col min="4" max="4" width="18.140625" style="2" customWidth="1"/>
    <col min="5" max="5" width="59.5703125" style="1" customWidth="1"/>
    <col min="6" max="6" width="14.5703125" style="33" customWidth="1"/>
    <col min="7" max="7" width="12.85546875" style="2" customWidth="1"/>
    <col min="8" max="8" width="9.140625" style="14"/>
    <col min="9" max="20" width="9.140625" style="47"/>
    <col min="21" max="22" width="9.140625" style="17"/>
  </cols>
  <sheetData>
    <row r="1" spans="3:16" x14ac:dyDescent="0.25">
      <c r="C1" s="15"/>
      <c r="D1" s="15"/>
      <c r="E1" s="16"/>
      <c r="F1" s="32"/>
      <c r="G1" s="15"/>
    </row>
    <row r="2" spans="3:16" ht="16.5" customHeight="1" x14ac:dyDescent="0.35">
      <c r="C2" s="15"/>
      <c r="D2" s="92" t="s">
        <v>153</v>
      </c>
      <c r="E2" s="93"/>
      <c r="F2" s="93"/>
      <c r="G2" s="93"/>
    </row>
    <row r="3" spans="3:16" ht="15" customHeight="1" x14ac:dyDescent="0.25">
      <c r="C3" s="15"/>
      <c r="D3" s="94" t="s">
        <v>151</v>
      </c>
      <c r="E3" s="93"/>
      <c r="F3" s="93"/>
      <c r="G3" s="93"/>
    </row>
    <row r="4" spans="3:16" ht="15" customHeight="1" x14ac:dyDescent="0.25">
      <c r="C4" s="15"/>
      <c r="D4" s="94" t="s">
        <v>150</v>
      </c>
      <c r="E4" s="93"/>
      <c r="F4" s="93"/>
      <c r="G4" s="93"/>
    </row>
    <row r="5" spans="3:16" ht="15" customHeight="1" x14ac:dyDescent="0.25">
      <c r="C5" s="15"/>
      <c r="D5" s="94" t="s">
        <v>152</v>
      </c>
      <c r="E5" s="93"/>
      <c r="F5" s="93"/>
      <c r="G5" s="93"/>
    </row>
    <row r="6" spans="3:16" ht="15.75" thickBot="1" x14ac:dyDescent="0.3">
      <c r="C6" s="15"/>
      <c r="D6" s="15"/>
      <c r="E6" s="16"/>
      <c r="F6" s="32"/>
      <c r="G6" s="15"/>
    </row>
    <row r="7" spans="3:16" ht="45.75" thickBot="1" x14ac:dyDescent="0.3">
      <c r="C7" s="18" t="s">
        <v>0</v>
      </c>
      <c r="D7" s="19" t="s">
        <v>1</v>
      </c>
      <c r="E7" s="20" t="s">
        <v>2</v>
      </c>
      <c r="F7" s="21" t="s">
        <v>29</v>
      </c>
      <c r="G7" s="22" t="s">
        <v>3</v>
      </c>
      <c r="I7" s="45" t="s">
        <v>78</v>
      </c>
      <c r="J7" s="46" t="s">
        <v>79</v>
      </c>
      <c r="K7" s="46" t="s">
        <v>80</v>
      </c>
      <c r="L7" s="46" t="s">
        <v>81</v>
      </c>
      <c r="M7" s="47">
        <v>1</v>
      </c>
      <c r="N7" s="47">
        <v>0</v>
      </c>
    </row>
    <row r="8" spans="3:16" ht="90" x14ac:dyDescent="0.25">
      <c r="C8" s="23" t="s">
        <v>4</v>
      </c>
      <c r="D8" s="3">
        <v>4</v>
      </c>
      <c r="E8" s="24" t="s">
        <v>28</v>
      </c>
      <c r="F8" s="69" t="s">
        <v>78</v>
      </c>
      <c r="G8" s="25">
        <f>IF(F8=I7,I8*D8)+IF(F8=J7,J8*D8)</f>
        <v>4</v>
      </c>
      <c r="I8" s="52">
        <v>1</v>
      </c>
      <c r="J8" s="52">
        <v>0.25</v>
      </c>
      <c r="K8" s="53"/>
      <c r="L8" s="53"/>
      <c r="M8" s="47">
        <f>IF(F8=I7,M7)+IF(F8=J7,M7)+IF(F8=K7,M7)+IF(F8=L7,M7)+IF(F8=N7,N7)</f>
        <v>1</v>
      </c>
      <c r="P8" s="47">
        <f t="shared" ref="P8:P30" si="0">D8*M8</f>
        <v>4</v>
      </c>
    </row>
    <row r="9" spans="3:16" ht="165" x14ac:dyDescent="0.25">
      <c r="C9" s="23" t="s">
        <v>5</v>
      </c>
      <c r="D9" s="3">
        <v>4</v>
      </c>
      <c r="E9" s="24" t="s">
        <v>27</v>
      </c>
      <c r="F9" s="70" t="s">
        <v>79</v>
      </c>
      <c r="G9" s="25">
        <f>IF(F9=I7,I9*D9)+IF(F9=J7,J9*D9)+IF(F9=K7,K9*D9)+IF(F9=L7,L9*D9)</f>
        <v>2</v>
      </c>
      <c r="I9" s="53">
        <v>1</v>
      </c>
      <c r="J9" s="53">
        <v>0.5</v>
      </c>
      <c r="K9" s="53">
        <v>0.25</v>
      </c>
      <c r="L9" s="53">
        <v>0</v>
      </c>
      <c r="M9" s="47">
        <f>IF(F9=I7,M7)+IF(F9=J7,M7)+IF(F9=K7,M7)+IF(F9=L7,M7)+IF(F9=N7,N7)</f>
        <v>1</v>
      </c>
      <c r="P9" s="47">
        <f t="shared" si="0"/>
        <v>4</v>
      </c>
    </row>
    <row r="10" spans="3:16" ht="195" x14ac:dyDescent="0.25">
      <c r="C10" s="60" t="s">
        <v>6</v>
      </c>
      <c r="D10" s="3">
        <v>4</v>
      </c>
      <c r="E10" s="24" t="s">
        <v>30</v>
      </c>
      <c r="F10" s="71" t="s">
        <v>78</v>
      </c>
      <c r="G10" s="25">
        <f>IF(F10=I7,I10*D10)+IF(F10=J7,J10*D10)+IF(F10=K7,K10*D10)+IF(F10=L7,L10*D10)</f>
        <v>4</v>
      </c>
      <c r="I10" s="47">
        <v>1</v>
      </c>
      <c r="J10" s="47">
        <v>0.75</v>
      </c>
      <c r="K10" s="47">
        <v>0.5</v>
      </c>
      <c r="L10" s="47">
        <v>0</v>
      </c>
      <c r="M10" s="47">
        <f>IF(F10=I7,M7)+IF(F10=J7,M7)+IF(F10=K7,M7)+IF(F10=L7,M7)+IF(F10=N7,N7)</f>
        <v>1</v>
      </c>
      <c r="P10" s="47">
        <f t="shared" si="0"/>
        <v>4</v>
      </c>
    </row>
    <row r="11" spans="3:16" ht="90" x14ac:dyDescent="0.25">
      <c r="C11" s="23" t="s">
        <v>7</v>
      </c>
      <c r="D11" s="3">
        <v>4</v>
      </c>
      <c r="E11" s="24" t="s">
        <v>31</v>
      </c>
      <c r="F11" s="71" t="s">
        <v>78</v>
      </c>
      <c r="G11" s="25">
        <f>IF(F11=I7,I11*D11)+IF(F11=J7,J11*D11)+IF(F11=K7,K11*D11)</f>
        <v>4</v>
      </c>
      <c r="I11" s="47">
        <v>1</v>
      </c>
      <c r="J11" s="47">
        <v>0.25</v>
      </c>
      <c r="K11" s="47">
        <v>0</v>
      </c>
      <c r="M11" s="47">
        <f>IF(F11=I7,M7)+IF(F11=J7,M7)+IF(F11=K7,M7)+IF(F11=L7,M7)+IF(F11=N7,N7)</f>
        <v>1</v>
      </c>
      <c r="P11" s="47">
        <f t="shared" si="0"/>
        <v>4</v>
      </c>
    </row>
    <row r="12" spans="3:16" ht="90" x14ac:dyDescent="0.25">
      <c r="C12" s="23" t="s">
        <v>8</v>
      </c>
      <c r="D12" s="3">
        <v>3</v>
      </c>
      <c r="E12" s="26" t="s">
        <v>32</v>
      </c>
      <c r="F12" s="71" t="s">
        <v>78</v>
      </c>
      <c r="G12" s="25">
        <f>IF(F12=I7,I12*D12)+IF(F12=J7,J12*D12)+IF(F12=K7,K12*D12)</f>
        <v>3</v>
      </c>
      <c r="I12" s="47">
        <v>1</v>
      </c>
      <c r="J12" s="47">
        <v>0.75</v>
      </c>
      <c r="K12" s="47">
        <v>0</v>
      </c>
      <c r="M12" s="47">
        <f>IF(F12=I7,M7)+IF(F12=J7,M7)+IF(F12=K7,M7)+IF(F12=L7,M7)+IF(F12=N7,N7)</f>
        <v>1</v>
      </c>
      <c r="P12" s="47">
        <f t="shared" si="0"/>
        <v>3</v>
      </c>
    </row>
    <row r="13" spans="3:16" ht="90" x14ac:dyDescent="0.25">
      <c r="C13" s="23" t="s">
        <v>9</v>
      </c>
      <c r="D13" s="3">
        <v>3</v>
      </c>
      <c r="E13" s="24" t="s">
        <v>33</v>
      </c>
      <c r="F13" s="72" t="s">
        <v>78</v>
      </c>
      <c r="G13" s="25">
        <f>IF(F13=I7,I13*D13)+IF(F13=J7,J13*D13)+IF(F13=K7,K13*D13)</f>
        <v>3</v>
      </c>
      <c r="I13" s="47">
        <v>1</v>
      </c>
      <c r="J13" s="47">
        <v>0.5</v>
      </c>
      <c r="K13" s="47">
        <v>0</v>
      </c>
      <c r="M13" s="47">
        <f>IF(F13=I7,M7)+IF(F13=J7,M7)+IF(F13=K7,M7)+IF(F13=L7,M7)+IF(F13=N7,N7)</f>
        <v>1</v>
      </c>
      <c r="P13" s="47">
        <f t="shared" si="0"/>
        <v>3</v>
      </c>
    </row>
    <row r="14" spans="3:16" ht="90" x14ac:dyDescent="0.25">
      <c r="C14" s="23" t="s">
        <v>10</v>
      </c>
      <c r="D14" s="3">
        <v>4</v>
      </c>
      <c r="E14" s="24" t="s">
        <v>34</v>
      </c>
      <c r="F14" s="72" t="s">
        <v>78</v>
      </c>
      <c r="G14" s="25">
        <f>IF(F14=I7,I14*D14)+IF(F14=J7,J14*D14)+IF(F14=K7,K14*D14)</f>
        <v>4</v>
      </c>
      <c r="I14" s="47">
        <v>1</v>
      </c>
      <c r="J14" s="47">
        <v>0.5</v>
      </c>
      <c r="K14" s="47">
        <v>0</v>
      </c>
      <c r="M14" s="47">
        <f>IF(F14=I7,M7)+IF(F14=J7,M7)+IF(F14=K7,M7)+IF(F14=L7,M7)+IF(F14=N7,N7)</f>
        <v>1</v>
      </c>
      <c r="P14" s="47">
        <f t="shared" si="0"/>
        <v>4</v>
      </c>
    </row>
    <row r="15" spans="3:16" ht="165" x14ac:dyDescent="0.25">
      <c r="C15" s="23" t="s">
        <v>11</v>
      </c>
      <c r="D15" s="3">
        <v>4</v>
      </c>
      <c r="E15" s="24" t="s">
        <v>35</v>
      </c>
      <c r="F15" s="72" t="s">
        <v>79</v>
      </c>
      <c r="G15" s="25">
        <f>IF(F15=I7,I15*D15)+IF(F15=J7,J15*D15)+IF(F15=K7,K15*D15)</f>
        <v>3</v>
      </c>
      <c r="I15" s="47">
        <v>1</v>
      </c>
      <c r="J15" s="47">
        <v>0.75</v>
      </c>
      <c r="K15" s="47">
        <v>0</v>
      </c>
      <c r="M15" s="47">
        <f>IF(F15=I7,M7)+IF(F15=J7,M7)+IF(F15=K7,M7)+IF(F15=L7,M7)+IF(F15=N7,N7)</f>
        <v>1</v>
      </c>
      <c r="P15" s="47">
        <f t="shared" si="0"/>
        <v>4</v>
      </c>
    </row>
    <row r="16" spans="3:16" ht="90" x14ac:dyDescent="0.25">
      <c r="C16" s="23" t="s">
        <v>12</v>
      </c>
      <c r="D16" s="3">
        <v>2</v>
      </c>
      <c r="E16" s="24" t="s">
        <v>36</v>
      </c>
      <c r="F16" s="72" t="s">
        <v>78</v>
      </c>
      <c r="G16" s="25">
        <f>IF(F16=I7,I16*D16)+IF(F16=J7,J16*D16)</f>
        <v>2</v>
      </c>
      <c r="I16" s="47">
        <v>1</v>
      </c>
      <c r="J16" s="47">
        <v>0</v>
      </c>
      <c r="M16" s="47">
        <f>IF(F16=I7,M7)+IF(F16=J7,M7)+IF(F16=K7,M7)+IF(F16=L7,M7)+IF(F16=N7,N7)</f>
        <v>1</v>
      </c>
      <c r="P16" s="47">
        <f t="shared" si="0"/>
        <v>2</v>
      </c>
    </row>
    <row r="17" spans="3:16" ht="390" x14ac:dyDescent="0.25">
      <c r="C17" s="23" t="s">
        <v>13</v>
      </c>
      <c r="D17" s="3">
        <v>2</v>
      </c>
      <c r="E17" s="24" t="s">
        <v>53</v>
      </c>
      <c r="F17" s="72" t="s">
        <v>80</v>
      </c>
      <c r="G17" s="25">
        <f>IF(F17=I7,I17*D17)+IF(F17=J7,J17*D17)+IF(F17=K7,K17*D17)</f>
        <v>1</v>
      </c>
      <c r="I17" s="47">
        <v>1</v>
      </c>
      <c r="J17" s="47">
        <v>0.75</v>
      </c>
      <c r="K17" s="47">
        <v>0.5</v>
      </c>
      <c r="L17" s="47">
        <v>0</v>
      </c>
      <c r="M17" s="47">
        <f>IF(F17=I7,M7)+IF(F17=J7,M7)+IF(F17=K7,M7)+IF(F17=L7,M7)+IF(F17=N7,N7)</f>
        <v>1</v>
      </c>
      <c r="P17" s="47">
        <f t="shared" si="0"/>
        <v>2</v>
      </c>
    </row>
    <row r="18" spans="3:16" ht="90" x14ac:dyDescent="0.25">
      <c r="C18" s="23" t="s">
        <v>14</v>
      </c>
      <c r="D18" s="3">
        <v>3</v>
      </c>
      <c r="E18" s="24" t="s">
        <v>37</v>
      </c>
      <c r="F18" s="72" t="s">
        <v>79</v>
      </c>
      <c r="G18" s="25">
        <f>IF(F18=I7,I18*D18)+IF(F18=J7,J18*D18)+IF(F18=K7,K18*D18)</f>
        <v>1.5</v>
      </c>
      <c r="I18" s="47">
        <v>1</v>
      </c>
      <c r="J18" s="47">
        <v>0.5</v>
      </c>
      <c r="K18" s="47">
        <v>0</v>
      </c>
      <c r="M18" s="47">
        <f>IF(F18=I7,M7)+IF(F18=J7,M7)+IF(F18=K7,M7)+IF(F18=L7,M7)+IF(F18=N7,N7)</f>
        <v>1</v>
      </c>
      <c r="P18" s="47">
        <f t="shared" si="0"/>
        <v>3</v>
      </c>
    </row>
    <row r="19" spans="3:16" ht="60" x14ac:dyDescent="0.25">
      <c r="C19" s="23" t="s">
        <v>15</v>
      </c>
      <c r="D19" s="3">
        <v>2</v>
      </c>
      <c r="E19" s="26" t="s">
        <v>38</v>
      </c>
      <c r="F19" s="72" t="s">
        <v>78</v>
      </c>
      <c r="G19" s="25">
        <f>IF(F19=I7,I19*D19)+IF(F19=J7,J19*D19)</f>
        <v>2</v>
      </c>
      <c r="I19" s="47">
        <v>1</v>
      </c>
      <c r="J19" s="47">
        <v>0</v>
      </c>
      <c r="M19" s="47">
        <f>IF(F19=I7,M7)+IF(F19=J7,M7)+IF(F19=K7,M7)+IF(F19=L7,M7)+IF(F19=N7,N7)</f>
        <v>1</v>
      </c>
      <c r="P19" s="47">
        <f t="shared" si="0"/>
        <v>2</v>
      </c>
    </row>
    <row r="20" spans="3:16" ht="120" x14ac:dyDescent="0.25">
      <c r="C20" s="23" t="s">
        <v>16</v>
      </c>
      <c r="D20" s="3">
        <v>4</v>
      </c>
      <c r="E20" s="24" t="s">
        <v>39</v>
      </c>
      <c r="F20" s="72" t="s">
        <v>78</v>
      </c>
      <c r="G20" s="25">
        <f>IF(F20=I7,I20*D20)+IF(F20=J7,J20*D20)+IF(F20=K7,K20*D20)</f>
        <v>4</v>
      </c>
      <c r="I20" s="47">
        <v>1</v>
      </c>
      <c r="J20" s="47">
        <v>0.5</v>
      </c>
      <c r="K20" s="47">
        <v>0</v>
      </c>
      <c r="M20" s="47">
        <f>IF(F20=I7,M7)+IF(F20=J7,M7)+IF(F20=K7,M7)+IF(F20=L7,M7)+IF(F20=N7,N7)</f>
        <v>1</v>
      </c>
      <c r="P20" s="47">
        <f t="shared" si="0"/>
        <v>4</v>
      </c>
    </row>
    <row r="21" spans="3:16" ht="45" x14ac:dyDescent="0.25">
      <c r="C21" s="60" t="s">
        <v>17</v>
      </c>
      <c r="D21" s="3">
        <v>4</v>
      </c>
      <c r="E21" s="24" t="s">
        <v>40</v>
      </c>
      <c r="F21" s="72" t="s">
        <v>78</v>
      </c>
      <c r="G21" s="25">
        <f>IF(F21=I7,I21*D21)+IF(F21=J7,J21*D21)</f>
        <v>4</v>
      </c>
      <c r="I21" s="47">
        <v>1</v>
      </c>
      <c r="J21" s="47">
        <v>0</v>
      </c>
      <c r="M21" s="47">
        <f>IF(F21=I7,M7)+IF(F21=J7,M7)+IF(F21=K7,M7)+IF(F21=L7,M7)+IF(F21=N7,N7)</f>
        <v>1</v>
      </c>
      <c r="P21" s="47">
        <f t="shared" si="0"/>
        <v>4</v>
      </c>
    </row>
    <row r="22" spans="3:16" ht="90" x14ac:dyDescent="0.25">
      <c r="C22" s="23" t="s">
        <v>18</v>
      </c>
      <c r="D22" s="3">
        <v>4</v>
      </c>
      <c r="E22" s="27" t="s">
        <v>41</v>
      </c>
      <c r="F22" s="72" t="s">
        <v>79</v>
      </c>
      <c r="G22" s="25">
        <f>IF(F22=I7,I22*D22)+IF(F22=J7,J22*D22)</f>
        <v>2</v>
      </c>
      <c r="I22" s="47">
        <v>1</v>
      </c>
      <c r="J22" s="47">
        <v>0.5</v>
      </c>
      <c r="M22" s="47">
        <f>IF(F22=I7,M7)+IF(F22=J7,M7)+IF(F22=K7,M7)+IF(F22=L7,M7)+IF(F22=N7,N7)</f>
        <v>1</v>
      </c>
      <c r="P22" s="47">
        <f t="shared" si="0"/>
        <v>4</v>
      </c>
    </row>
    <row r="23" spans="3:16" ht="120" x14ac:dyDescent="0.25">
      <c r="C23" s="23" t="s">
        <v>19</v>
      </c>
      <c r="D23" s="3">
        <v>4</v>
      </c>
      <c r="E23" s="24" t="s">
        <v>42</v>
      </c>
      <c r="F23" s="72" t="s">
        <v>79</v>
      </c>
      <c r="G23" s="25">
        <f>IF(F23=I7,I23*D23)+IF(F23=J7,J23*D23)+IF(F23=K7,K23*D23)</f>
        <v>2</v>
      </c>
      <c r="I23" s="47">
        <v>1</v>
      </c>
      <c r="J23" s="47">
        <v>0.5</v>
      </c>
      <c r="K23" s="47">
        <v>0</v>
      </c>
      <c r="M23" s="47">
        <f>IF(F23=I7,M7)+IF(F23=J7,M7)+IF(F23=K7,M7)+IF(F23=L7,M7)+IF(F23=N7,N7)</f>
        <v>1</v>
      </c>
      <c r="P23" s="47">
        <f t="shared" si="0"/>
        <v>4</v>
      </c>
    </row>
    <row r="24" spans="3:16" ht="75" x14ac:dyDescent="0.25">
      <c r="C24" s="23" t="s">
        <v>20</v>
      </c>
      <c r="D24" s="3">
        <v>1</v>
      </c>
      <c r="E24" s="24" t="s">
        <v>43</v>
      </c>
      <c r="F24" s="72" t="s">
        <v>78</v>
      </c>
      <c r="G24" s="25">
        <f>IF(F24=I7,I24*D24)+IF(F24=J7,J24*D24)</f>
        <v>1</v>
      </c>
      <c r="I24" s="47">
        <v>1</v>
      </c>
      <c r="J24" s="47">
        <v>0</v>
      </c>
      <c r="M24" s="47">
        <f>IF(F24=I7,M7)+IF(F24=J7,M7)+IF(F24=K7,M7)+IF(F24=L7,M7)+IF(F24=N7,N7)</f>
        <v>1</v>
      </c>
      <c r="P24" s="47">
        <f t="shared" si="0"/>
        <v>1</v>
      </c>
    </row>
    <row r="25" spans="3:16" ht="75" x14ac:dyDescent="0.25">
      <c r="C25" s="23" t="s">
        <v>21</v>
      </c>
      <c r="D25" s="3">
        <v>3</v>
      </c>
      <c r="E25" s="24" t="s">
        <v>44</v>
      </c>
      <c r="F25" s="72" t="s">
        <v>79</v>
      </c>
      <c r="G25" s="25">
        <f>IF(F25=I7,I25*D25)+IF(F25=J7,J25*D25)+IF(F25=K7,K25*D25)+IF(F25=L7,L25*D25)</f>
        <v>2.25</v>
      </c>
      <c r="I25" s="47">
        <v>1</v>
      </c>
      <c r="J25" s="47">
        <v>0.75</v>
      </c>
      <c r="K25" s="47">
        <v>0.5</v>
      </c>
      <c r="L25" s="47">
        <v>0</v>
      </c>
      <c r="M25" s="47">
        <f>IF(F25=I7,M7)+IF(F25=J7,M7)+IF(F25=K7,M7)+IF(F25=L7,M7)+IF(F25=N7,N7)</f>
        <v>1</v>
      </c>
      <c r="P25" s="47">
        <f t="shared" si="0"/>
        <v>3</v>
      </c>
    </row>
    <row r="26" spans="3:16" ht="120" x14ac:dyDescent="0.25">
      <c r="C26" s="23" t="s">
        <v>22</v>
      </c>
      <c r="D26" s="3">
        <v>2</v>
      </c>
      <c r="E26" s="24" t="s">
        <v>45</v>
      </c>
      <c r="F26" s="72">
        <v>0</v>
      </c>
      <c r="G26" s="25">
        <f>IF(F26=I7,I26*D26)+IF(F26=J7,J26*D26)+IF(F26=K7,K26*D26)+IF(F26=L7,L26*D26)</f>
        <v>0</v>
      </c>
      <c r="I26" s="47">
        <v>1</v>
      </c>
      <c r="J26" s="47">
        <v>0.75</v>
      </c>
      <c r="K26" s="47">
        <v>0.5</v>
      </c>
      <c r="L26" s="47">
        <v>0</v>
      </c>
      <c r="M26" s="47">
        <f>IF(F26=I7,M7)+IF(F26=J7,M7)+IF(F26=K7,M7)+IF(F26=L7,M7)+IF(F26=N7,N7)</f>
        <v>0</v>
      </c>
      <c r="P26" s="47">
        <f t="shared" si="0"/>
        <v>0</v>
      </c>
    </row>
    <row r="27" spans="3:16" ht="60" x14ac:dyDescent="0.25">
      <c r="C27" s="23" t="s">
        <v>23</v>
      </c>
      <c r="D27" s="3">
        <v>4</v>
      </c>
      <c r="E27" s="24" t="s">
        <v>46</v>
      </c>
      <c r="F27" s="72">
        <v>0</v>
      </c>
      <c r="G27" s="25">
        <f>IF(F27=I7,I27*D27)+IF(F27=J7,J27*D27)</f>
        <v>0</v>
      </c>
      <c r="I27" s="47">
        <v>1</v>
      </c>
      <c r="J27" s="47">
        <v>0</v>
      </c>
      <c r="M27" s="47">
        <f>IF(F27=I7,M7)+IF(F27=J7,M7)+IF(F27=K7,M7)+IF(F27=L7,M7)+IF(F27=N7,N7)</f>
        <v>0</v>
      </c>
      <c r="P27" s="47">
        <f t="shared" si="0"/>
        <v>0</v>
      </c>
    </row>
    <row r="28" spans="3:16" ht="120" x14ac:dyDescent="0.25">
      <c r="C28" s="23" t="s">
        <v>24</v>
      </c>
      <c r="D28" s="3">
        <v>4</v>
      </c>
      <c r="E28" s="24" t="s">
        <v>47</v>
      </c>
      <c r="F28" s="72" t="s">
        <v>80</v>
      </c>
      <c r="G28" s="25">
        <f>IF(F28=I7,I28*D28)+IF(F28=J7,J28*D28)+IF(F28=K7,K28*D28)+IF(F28=L7,L28*D28)</f>
        <v>1</v>
      </c>
      <c r="I28" s="47">
        <v>1</v>
      </c>
      <c r="J28" s="47">
        <v>0.75</v>
      </c>
      <c r="K28" s="47">
        <v>0.25</v>
      </c>
      <c r="L28" s="47">
        <v>0</v>
      </c>
      <c r="M28" s="47">
        <f>IF(F28=I7,M7)+IF(F28=J7,M7)+IF(F28=K7,M7)+IF(F28=L7,M7)+IF(F28=N7,N7)</f>
        <v>1</v>
      </c>
      <c r="P28" s="47">
        <f t="shared" si="0"/>
        <v>4</v>
      </c>
    </row>
    <row r="29" spans="3:16" ht="90" x14ac:dyDescent="0.25">
      <c r="C29" s="23" t="s">
        <v>25</v>
      </c>
      <c r="D29" s="3">
        <v>1</v>
      </c>
      <c r="E29" s="24" t="s">
        <v>48</v>
      </c>
      <c r="F29" s="72" t="s">
        <v>78</v>
      </c>
      <c r="G29" s="25">
        <f>IF(F29=I7,I29*D29)+IF(F29=J7,J29*D29)</f>
        <v>1</v>
      </c>
      <c r="I29" s="47">
        <v>1</v>
      </c>
      <c r="J29" s="47">
        <v>0.25</v>
      </c>
      <c r="M29" s="47">
        <f>IF(F29=I7,M7)+IF(F29=J7,M7)+IF(F29=K7,M7)+IF(F29=L7,M7)+IF(F29=N7,N7)</f>
        <v>1</v>
      </c>
      <c r="P29" s="47">
        <f t="shared" si="0"/>
        <v>1</v>
      </c>
    </row>
    <row r="30" spans="3:16" ht="90.75" thickBot="1" x14ac:dyDescent="0.3">
      <c r="C30" s="28" t="s">
        <v>26</v>
      </c>
      <c r="D30" s="29">
        <v>2</v>
      </c>
      <c r="E30" s="30" t="s">
        <v>49</v>
      </c>
      <c r="F30" s="73" t="s">
        <v>79</v>
      </c>
      <c r="G30" s="31">
        <f>IF(F30=I7,I30*D30)+IF(F30=J7,J30*D30)+IF(F30=K7,K30*D30)</f>
        <v>1</v>
      </c>
      <c r="I30" s="47">
        <v>1</v>
      </c>
      <c r="J30" s="47">
        <v>0.5</v>
      </c>
      <c r="K30" s="47">
        <v>0</v>
      </c>
      <c r="M30" s="47">
        <f>IF(F30=I7,M7)+IF(F30=J7,M7)+IF(F30=K7,M7)+IF(F30=L7,M7)+IF(F30=N7,N7)</f>
        <v>1</v>
      </c>
      <c r="P30" s="47">
        <f t="shared" si="0"/>
        <v>2</v>
      </c>
    </row>
    <row r="32" spans="3:16" ht="15" customHeight="1" x14ac:dyDescent="0.25">
      <c r="C32" s="90" t="s">
        <v>50</v>
      </c>
      <c r="D32" s="90"/>
      <c r="E32" s="90"/>
      <c r="F32" s="56">
        <f>D30+D29+D28+D27+D26+D25+D24+D23+D22+D21+D20+D19+D18+D17+D16+D15+D14+D13+D12+D11+D10+D9+D8</f>
        <v>72</v>
      </c>
      <c r="G32" s="15"/>
    </row>
    <row r="33" spans="3:7" ht="15" customHeight="1" x14ac:dyDescent="0.25">
      <c r="C33" s="91" t="s">
        <v>148</v>
      </c>
      <c r="D33" s="90"/>
      <c r="E33" s="90"/>
      <c r="F33" s="56">
        <f>P30+P29+P28+P27+P26+P25+P24+P23+P22+P21+P20+P19+P18+P17+P16+P15+P14+P13+P12+P11+P10+P9+P8</f>
        <v>66</v>
      </c>
      <c r="G33" s="15"/>
    </row>
    <row r="34" spans="3:7" ht="15" customHeight="1" x14ac:dyDescent="0.25">
      <c r="C34" s="91" t="s">
        <v>51</v>
      </c>
      <c r="D34" s="90"/>
      <c r="E34" s="90"/>
      <c r="F34" s="56">
        <f>G8+G9+G10+G11+G12+G13+G14+G15+G16+G17+G18+G19+G20+G21+G22+G23+G24+G25+G26+G27+G28+G29+G30</f>
        <v>51.75</v>
      </c>
      <c r="G34" s="15"/>
    </row>
    <row r="35" spans="3:7" ht="15" customHeight="1" x14ac:dyDescent="0.25">
      <c r="C35" s="91" t="s">
        <v>52</v>
      </c>
      <c r="D35" s="90"/>
      <c r="E35" s="90"/>
      <c r="F35" s="57">
        <f>F34/F33</f>
        <v>0.78409090909090906</v>
      </c>
      <c r="G35" s="15"/>
    </row>
    <row r="36" spans="3:7" x14ac:dyDescent="0.25">
      <c r="C36" s="15"/>
      <c r="D36" s="15"/>
      <c r="E36" s="16"/>
      <c r="F36" s="32"/>
      <c r="G36" s="15"/>
    </row>
    <row r="37" spans="3:7" x14ac:dyDescent="0.25">
      <c r="C37" s="15"/>
      <c r="D37" s="15"/>
      <c r="E37" s="16"/>
      <c r="F37" s="32"/>
      <c r="G37" s="15"/>
    </row>
    <row r="38" spans="3:7" x14ac:dyDescent="0.25">
      <c r="C38" s="15"/>
      <c r="D38" s="15"/>
      <c r="E38" s="16"/>
      <c r="F38" s="32"/>
      <c r="G38" s="15"/>
    </row>
    <row r="39" spans="3:7" x14ac:dyDescent="0.25">
      <c r="C39" s="15"/>
      <c r="D39" s="15"/>
      <c r="E39" s="16"/>
      <c r="F39" s="32"/>
      <c r="G39" s="15"/>
    </row>
    <row r="40" spans="3:7" ht="15" customHeight="1" x14ac:dyDescent="0.25">
      <c r="C40" s="15"/>
      <c r="D40" s="15"/>
      <c r="E40" s="16"/>
      <c r="F40" s="32"/>
      <c r="G40" s="15"/>
    </row>
    <row r="41" spans="3:7" x14ac:dyDescent="0.25">
      <c r="C41" s="15"/>
      <c r="D41" s="15"/>
      <c r="E41" s="16"/>
      <c r="F41" s="32"/>
      <c r="G41" s="15"/>
    </row>
    <row r="42" spans="3:7" x14ac:dyDescent="0.25">
      <c r="C42" s="15"/>
      <c r="D42" s="15"/>
      <c r="E42" s="16"/>
      <c r="F42" s="32"/>
      <c r="G42" s="15"/>
    </row>
    <row r="43" spans="3:7" ht="18" customHeight="1" x14ac:dyDescent="0.25">
      <c r="C43" s="15"/>
      <c r="D43" s="15"/>
      <c r="E43" s="16"/>
      <c r="F43" s="32"/>
      <c r="G43" s="15"/>
    </row>
    <row r="44" spans="3:7" ht="18" customHeight="1" x14ac:dyDescent="0.25">
      <c r="C44" s="15"/>
      <c r="D44" s="15"/>
      <c r="E44" s="16"/>
      <c r="F44" s="32"/>
      <c r="G44" s="15"/>
    </row>
    <row r="45" spans="3:7" x14ac:dyDescent="0.25">
      <c r="C45" s="15"/>
      <c r="D45" s="15"/>
      <c r="E45" s="16"/>
      <c r="F45" s="32"/>
      <c r="G45" s="15"/>
    </row>
    <row r="46" spans="3:7" x14ac:dyDescent="0.25">
      <c r="C46" s="15"/>
      <c r="D46" s="15"/>
      <c r="E46" s="16"/>
      <c r="F46" s="32"/>
      <c r="G46" s="15"/>
    </row>
    <row r="47" spans="3:7" x14ac:dyDescent="0.25">
      <c r="C47" s="15"/>
      <c r="D47" s="15"/>
      <c r="E47" s="16"/>
      <c r="F47" s="32"/>
      <c r="G47" s="15"/>
    </row>
    <row r="48" spans="3:7" x14ac:dyDescent="0.25">
      <c r="C48" s="15"/>
      <c r="D48" s="15"/>
      <c r="E48" s="16"/>
      <c r="F48" s="32"/>
      <c r="G48" s="15"/>
    </row>
    <row r="49" spans="3:7" x14ac:dyDescent="0.25">
      <c r="C49" s="15"/>
      <c r="D49" s="15"/>
      <c r="E49" s="16"/>
      <c r="F49" s="32"/>
      <c r="G49" s="15"/>
    </row>
    <row r="50" spans="3:7" x14ac:dyDescent="0.25">
      <c r="C50" s="15"/>
      <c r="D50" s="15"/>
      <c r="E50" s="16"/>
      <c r="F50" s="32"/>
      <c r="G50" s="15"/>
    </row>
    <row r="51" spans="3:7" x14ac:dyDescent="0.25">
      <c r="C51" s="15"/>
      <c r="D51" s="15"/>
      <c r="E51" s="16"/>
      <c r="F51" s="32"/>
      <c r="G51" s="15"/>
    </row>
    <row r="52" spans="3:7" x14ac:dyDescent="0.25">
      <c r="C52" s="15"/>
      <c r="D52" s="15"/>
      <c r="E52" s="16"/>
      <c r="F52" s="32"/>
      <c r="G52" s="15"/>
    </row>
    <row r="53" spans="3:7" x14ac:dyDescent="0.25">
      <c r="C53" s="15"/>
      <c r="D53" s="15"/>
      <c r="E53" s="16"/>
      <c r="F53" s="32"/>
      <c r="G53" s="15"/>
    </row>
    <row r="54" spans="3:7" x14ac:dyDescent="0.25">
      <c r="C54" s="15"/>
      <c r="D54" s="15"/>
      <c r="E54" s="16"/>
      <c r="F54" s="32"/>
      <c r="G54" s="15"/>
    </row>
    <row r="55" spans="3:7" x14ac:dyDescent="0.25">
      <c r="C55" s="15"/>
      <c r="D55" s="15"/>
      <c r="E55" s="16"/>
      <c r="F55" s="32"/>
      <c r="G55" s="15"/>
    </row>
    <row r="56" spans="3:7" x14ac:dyDescent="0.25">
      <c r="C56" s="15"/>
      <c r="D56" s="15"/>
      <c r="E56" s="16"/>
      <c r="F56" s="32"/>
      <c r="G56" s="15"/>
    </row>
    <row r="57" spans="3:7" x14ac:dyDescent="0.25">
      <c r="C57" s="15"/>
      <c r="D57" s="15"/>
      <c r="E57" s="16"/>
      <c r="F57" s="32"/>
      <c r="G57" s="15"/>
    </row>
    <row r="58" spans="3:7" x14ac:dyDescent="0.25">
      <c r="C58" s="15"/>
      <c r="D58" s="15"/>
      <c r="E58" s="16"/>
      <c r="F58" s="32"/>
      <c r="G58" s="15"/>
    </row>
    <row r="59" spans="3:7" x14ac:dyDescent="0.25">
      <c r="C59" s="15"/>
      <c r="D59" s="15"/>
      <c r="E59" s="16"/>
      <c r="F59" s="32"/>
      <c r="G59" s="15"/>
    </row>
    <row r="60" spans="3:7" x14ac:dyDescent="0.25">
      <c r="C60" s="15"/>
      <c r="D60" s="15"/>
      <c r="E60" s="16"/>
      <c r="F60" s="32"/>
      <c r="G60" s="15"/>
    </row>
    <row r="61" spans="3:7" x14ac:dyDescent="0.25">
      <c r="C61" s="15"/>
      <c r="D61" s="15"/>
      <c r="E61" s="16"/>
      <c r="F61" s="32"/>
      <c r="G61" s="15"/>
    </row>
    <row r="62" spans="3:7" x14ac:dyDescent="0.25">
      <c r="C62" s="15"/>
      <c r="D62" s="15"/>
      <c r="E62" s="16"/>
      <c r="F62" s="32"/>
      <c r="G62" s="15"/>
    </row>
    <row r="63" spans="3:7" x14ac:dyDescent="0.25">
      <c r="C63" s="15"/>
      <c r="D63" s="15"/>
      <c r="E63" s="16"/>
      <c r="F63" s="32"/>
      <c r="G63" s="15"/>
    </row>
    <row r="64" spans="3:7" x14ac:dyDescent="0.25">
      <c r="C64" s="15"/>
      <c r="D64" s="15"/>
      <c r="E64" s="16"/>
      <c r="F64" s="32"/>
      <c r="G64" s="15"/>
    </row>
    <row r="65" spans="3:7" x14ac:dyDescent="0.25">
      <c r="C65" s="15"/>
      <c r="D65" s="15"/>
      <c r="E65" s="16"/>
      <c r="F65" s="32"/>
      <c r="G65" s="15"/>
    </row>
    <row r="66" spans="3:7" x14ac:dyDescent="0.25">
      <c r="C66" s="15"/>
      <c r="D66" s="15"/>
      <c r="E66" s="16"/>
      <c r="F66" s="32"/>
      <c r="G66" s="15"/>
    </row>
    <row r="67" spans="3:7" x14ac:dyDescent="0.25">
      <c r="C67" s="15"/>
      <c r="D67" s="15"/>
      <c r="E67" s="16"/>
      <c r="F67" s="32"/>
      <c r="G67" s="15"/>
    </row>
    <row r="68" spans="3:7" x14ac:dyDescent="0.25">
      <c r="C68" s="15"/>
      <c r="D68" s="15"/>
      <c r="E68" s="16"/>
      <c r="F68" s="32"/>
      <c r="G68" s="15"/>
    </row>
    <row r="69" spans="3:7" x14ac:dyDescent="0.25">
      <c r="C69" s="15"/>
      <c r="D69" s="15"/>
      <c r="E69" s="16"/>
      <c r="F69" s="32"/>
      <c r="G69" s="15"/>
    </row>
    <row r="70" spans="3:7" x14ac:dyDescent="0.25">
      <c r="C70" s="15"/>
      <c r="D70" s="15"/>
      <c r="E70" s="16"/>
      <c r="F70" s="32"/>
      <c r="G70" s="15"/>
    </row>
    <row r="71" spans="3:7" x14ac:dyDescent="0.25">
      <c r="C71" s="15"/>
      <c r="D71" s="15"/>
      <c r="E71" s="16"/>
      <c r="F71" s="32"/>
      <c r="G71" s="15"/>
    </row>
    <row r="72" spans="3:7" x14ac:dyDescent="0.25">
      <c r="C72" s="15"/>
      <c r="D72" s="15"/>
      <c r="E72" s="16"/>
      <c r="F72" s="32"/>
      <c r="G72" s="15"/>
    </row>
    <row r="73" spans="3:7" x14ac:dyDescent="0.25">
      <c r="C73" s="15"/>
      <c r="D73" s="15"/>
      <c r="E73" s="16"/>
      <c r="F73" s="32"/>
      <c r="G73" s="15"/>
    </row>
    <row r="74" spans="3:7" x14ac:dyDescent="0.25">
      <c r="C74" s="15"/>
      <c r="D74" s="15"/>
      <c r="E74" s="16"/>
      <c r="F74" s="32"/>
      <c r="G74" s="15"/>
    </row>
    <row r="75" spans="3:7" x14ac:dyDescent="0.25">
      <c r="C75" s="15"/>
      <c r="D75" s="15"/>
      <c r="E75" s="16"/>
      <c r="F75" s="32"/>
      <c r="G75" s="15"/>
    </row>
    <row r="76" spans="3:7" x14ac:dyDescent="0.25">
      <c r="C76" s="15"/>
      <c r="D76" s="15"/>
      <c r="E76" s="16"/>
      <c r="F76" s="32"/>
      <c r="G76" s="15"/>
    </row>
    <row r="77" spans="3:7" x14ac:dyDescent="0.25">
      <c r="C77" s="15"/>
      <c r="D77" s="15"/>
      <c r="E77" s="16"/>
      <c r="F77" s="32"/>
      <c r="G77" s="15"/>
    </row>
    <row r="78" spans="3:7" x14ac:dyDescent="0.25">
      <c r="C78" s="15"/>
      <c r="D78" s="15"/>
      <c r="E78" s="16"/>
      <c r="F78" s="32"/>
      <c r="G78" s="15"/>
    </row>
    <row r="79" spans="3:7" x14ac:dyDescent="0.25">
      <c r="C79" s="15"/>
      <c r="D79" s="15"/>
      <c r="E79" s="16"/>
      <c r="F79" s="32"/>
      <c r="G79" s="15"/>
    </row>
    <row r="80" spans="3:7" x14ac:dyDescent="0.25">
      <c r="C80" s="15"/>
      <c r="D80" s="15"/>
      <c r="E80" s="16"/>
      <c r="F80" s="32"/>
      <c r="G80" s="15"/>
    </row>
    <row r="81" spans="3:7" x14ac:dyDescent="0.25">
      <c r="C81" s="15"/>
      <c r="D81" s="15"/>
      <c r="E81" s="16"/>
      <c r="F81" s="32"/>
      <c r="G81" s="15"/>
    </row>
    <row r="82" spans="3:7" x14ac:dyDescent="0.25">
      <c r="C82" s="15"/>
      <c r="D82" s="15"/>
      <c r="E82" s="16"/>
      <c r="F82" s="32"/>
      <c r="G82" s="15"/>
    </row>
    <row r="83" spans="3:7" x14ac:dyDescent="0.25">
      <c r="C83" s="15"/>
      <c r="D83" s="15"/>
      <c r="E83" s="16"/>
      <c r="F83" s="32"/>
      <c r="G83" s="15"/>
    </row>
    <row r="84" spans="3:7" x14ac:dyDescent="0.25">
      <c r="C84" s="15"/>
      <c r="D84" s="15"/>
      <c r="E84" s="16"/>
      <c r="F84" s="32"/>
      <c r="G84" s="15"/>
    </row>
    <row r="85" spans="3:7" x14ac:dyDescent="0.25">
      <c r="C85" s="15"/>
      <c r="D85" s="15"/>
      <c r="E85" s="16"/>
      <c r="F85" s="32"/>
      <c r="G85" s="15"/>
    </row>
    <row r="86" spans="3:7" x14ac:dyDescent="0.25">
      <c r="C86" s="15"/>
      <c r="D86" s="15"/>
      <c r="E86" s="16"/>
      <c r="F86" s="32"/>
      <c r="G86" s="15"/>
    </row>
    <row r="87" spans="3:7" x14ac:dyDescent="0.25">
      <c r="C87" s="15"/>
      <c r="D87" s="15"/>
      <c r="E87" s="16"/>
      <c r="F87" s="32"/>
      <c r="G87" s="15"/>
    </row>
    <row r="88" spans="3:7" x14ac:dyDescent="0.25">
      <c r="C88" s="15"/>
      <c r="D88" s="15"/>
      <c r="E88" s="16"/>
      <c r="F88" s="32"/>
      <c r="G88" s="15"/>
    </row>
    <row r="89" spans="3:7" x14ac:dyDescent="0.25">
      <c r="C89" s="15"/>
      <c r="D89" s="15"/>
      <c r="E89" s="16"/>
      <c r="F89" s="32"/>
      <c r="G89" s="15"/>
    </row>
    <row r="90" spans="3:7" x14ac:dyDescent="0.25">
      <c r="C90" s="15"/>
      <c r="D90" s="15"/>
      <c r="E90" s="16"/>
      <c r="F90" s="32"/>
      <c r="G90" s="15"/>
    </row>
    <row r="91" spans="3:7" x14ac:dyDescent="0.25">
      <c r="C91" s="15"/>
      <c r="D91" s="15"/>
      <c r="E91" s="16"/>
      <c r="F91" s="32"/>
      <c r="G91" s="15"/>
    </row>
    <row r="92" spans="3:7" x14ac:dyDescent="0.25">
      <c r="C92" s="15"/>
      <c r="D92" s="15"/>
      <c r="E92" s="16"/>
      <c r="F92" s="32"/>
      <c r="G92" s="15"/>
    </row>
    <row r="93" spans="3:7" x14ac:dyDescent="0.25">
      <c r="C93" s="15"/>
      <c r="D93" s="15"/>
      <c r="E93" s="16"/>
      <c r="F93" s="32"/>
      <c r="G93" s="15"/>
    </row>
    <row r="94" spans="3:7" x14ac:dyDescent="0.25">
      <c r="C94" s="15"/>
      <c r="D94" s="15"/>
      <c r="E94" s="16"/>
      <c r="F94" s="32"/>
      <c r="G94" s="15"/>
    </row>
    <row r="95" spans="3:7" x14ac:dyDescent="0.25">
      <c r="C95" s="15"/>
      <c r="D95" s="15"/>
      <c r="E95" s="16"/>
      <c r="F95" s="32"/>
      <c r="G95" s="15"/>
    </row>
    <row r="96" spans="3:7" x14ac:dyDescent="0.25">
      <c r="C96" s="15"/>
      <c r="D96" s="15"/>
      <c r="E96" s="16"/>
      <c r="F96" s="32"/>
      <c r="G96" s="15"/>
    </row>
    <row r="97" spans="3:7" x14ac:dyDescent="0.25">
      <c r="C97" s="15"/>
      <c r="D97" s="15"/>
      <c r="E97" s="16"/>
      <c r="F97" s="32"/>
      <c r="G97" s="15"/>
    </row>
    <row r="98" spans="3:7" x14ac:dyDescent="0.25">
      <c r="C98" s="15"/>
      <c r="D98" s="15"/>
      <c r="E98" s="16"/>
      <c r="F98" s="32"/>
      <c r="G98" s="15"/>
    </row>
    <row r="99" spans="3:7" x14ac:dyDescent="0.25">
      <c r="C99" s="15"/>
      <c r="D99" s="15"/>
      <c r="E99" s="16"/>
      <c r="F99" s="32"/>
      <c r="G99" s="15"/>
    </row>
    <row r="100" spans="3:7" x14ac:dyDescent="0.25">
      <c r="C100" s="15"/>
      <c r="D100" s="15"/>
      <c r="E100" s="16"/>
      <c r="F100" s="32"/>
      <c r="G100" s="15"/>
    </row>
    <row r="101" spans="3:7" x14ac:dyDescent="0.25">
      <c r="C101" s="15"/>
      <c r="D101" s="15"/>
      <c r="E101" s="16"/>
      <c r="F101" s="32"/>
      <c r="G101" s="15"/>
    </row>
    <row r="102" spans="3:7" x14ac:dyDescent="0.25">
      <c r="C102" s="15"/>
      <c r="D102" s="15"/>
      <c r="E102" s="16"/>
      <c r="F102" s="32"/>
      <c r="G102" s="15"/>
    </row>
    <row r="103" spans="3:7" x14ac:dyDescent="0.25">
      <c r="C103" s="15"/>
      <c r="D103" s="15"/>
      <c r="E103" s="16"/>
      <c r="F103" s="32"/>
      <c r="G103" s="15"/>
    </row>
    <row r="104" spans="3:7" x14ac:dyDescent="0.25">
      <c r="C104" s="15"/>
      <c r="D104" s="15"/>
      <c r="E104" s="16"/>
      <c r="F104" s="32"/>
      <c r="G104" s="15"/>
    </row>
    <row r="105" spans="3:7" x14ac:dyDescent="0.25">
      <c r="C105" s="15"/>
      <c r="D105" s="15"/>
      <c r="E105" s="16"/>
      <c r="F105" s="32"/>
      <c r="G105" s="15"/>
    </row>
    <row r="106" spans="3:7" x14ac:dyDescent="0.25">
      <c r="C106" s="15"/>
      <c r="D106" s="15"/>
      <c r="E106" s="16"/>
      <c r="F106" s="32"/>
      <c r="G106" s="15"/>
    </row>
    <row r="107" spans="3:7" x14ac:dyDescent="0.25">
      <c r="C107" s="15"/>
      <c r="D107" s="15"/>
      <c r="E107" s="16"/>
      <c r="F107" s="32"/>
      <c r="G107" s="15"/>
    </row>
    <row r="108" spans="3:7" x14ac:dyDescent="0.25">
      <c r="C108" s="15"/>
      <c r="D108" s="15"/>
      <c r="E108" s="16"/>
      <c r="F108" s="32"/>
      <c r="G108" s="15"/>
    </row>
    <row r="109" spans="3:7" x14ac:dyDescent="0.25">
      <c r="C109" s="15"/>
      <c r="D109" s="15"/>
      <c r="E109" s="16"/>
      <c r="F109" s="32"/>
      <c r="G109" s="15"/>
    </row>
    <row r="110" spans="3:7" x14ac:dyDescent="0.25">
      <c r="C110" s="15"/>
      <c r="D110" s="15"/>
      <c r="E110" s="16"/>
      <c r="F110" s="32"/>
      <c r="G110" s="15"/>
    </row>
    <row r="111" spans="3:7" x14ac:dyDescent="0.25">
      <c r="C111" s="15"/>
      <c r="D111" s="15"/>
      <c r="E111" s="16"/>
      <c r="F111" s="32"/>
      <c r="G111" s="15"/>
    </row>
    <row r="112" spans="3:7" x14ac:dyDescent="0.25">
      <c r="C112" s="15"/>
      <c r="D112" s="15"/>
      <c r="E112" s="16"/>
      <c r="F112" s="32"/>
      <c r="G112" s="15"/>
    </row>
    <row r="113" spans="3:7" x14ac:dyDescent="0.25">
      <c r="C113" s="15"/>
      <c r="D113" s="15"/>
      <c r="E113" s="16"/>
      <c r="F113" s="32"/>
      <c r="G113" s="15"/>
    </row>
    <row r="114" spans="3:7" x14ac:dyDescent="0.25">
      <c r="C114" s="15"/>
      <c r="D114" s="15"/>
      <c r="E114" s="16"/>
      <c r="F114" s="32"/>
      <c r="G114" s="15"/>
    </row>
    <row r="115" spans="3:7" x14ac:dyDescent="0.25">
      <c r="C115" s="15"/>
      <c r="D115" s="15"/>
      <c r="E115" s="16"/>
      <c r="F115" s="32"/>
      <c r="G115" s="15"/>
    </row>
    <row r="116" spans="3:7" x14ac:dyDescent="0.25">
      <c r="C116" s="15"/>
      <c r="D116" s="15"/>
      <c r="E116" s="16"/>
      <c r="F116" s="32"/>
      <c r="G116" s="15"/>
    </row>
    <row r="117" spans="3:7" x14ac:dyDescent="0.25">
      <c r="C117" s="15"/>
      <c r="D117" s="15"/>
      <c r="E117" s="16"/>
      <c r="F117" s="32"/>
      <c r="G117" s="15"/>
    </row>
    <row r="118" spans="3:7" x14ac:dyDescent="0.25">
      <c r="C118" s="15"/>
      <c r="D118" s="15"/>
      <c r="E118" s="16"/>
      <c r="F118" s="32"/>
      <c r="G118" s="15"/>
    </row>
    <row r="119" spans="3:7" x14ac:dyDescent="0.25">
      <c r="C119" s="15"/>
      <c r="D119" s="15"/>
      <c r="E119" s="16"/>
      <c r="F119" s="32"/>
      <c r="G119" s="15"/>
    </row>
    <row r="120" spans="3:7" x14ac:dyDescent="0.25">
      <c r="C120" s="15"/>
      <c r="D120" s="15"/>
      <c r="E120" s="16"/>
      <c r="F120" s="32"/>
      <c r="G120" s="15"/>
    </row>
    <row r="121" spans="3:7" x14ac:dyDescent="0.25">
      <c r="C121" s="15"/>
      <c r="D121" s="15"/>
      <c r="E121" s="16"/>
      <c r="F121" s="32"/>
      <c r="G121" s="15"/>
    </row>
    <row r="122" spans="3:7" x14ac:dyDescent="0.25">
      <c r="C122" s="15"/>
      <c r="D122" s="15"/>
      <c r="E122" s="16"/>
      <c r="F122" s="32"/>
      <c r="G122" s="15"/>
    </row>
    <row r="123" spans="3:7" x14ac:dyDescent="0.25">
      <c r="C123" s="15"/>
      <c r="D123" s="15"/>
      <c r="E123" s="16"/>
      <c r="F123" s="32"/>
      <c r="G123" s="15"/>
    </row>
    <row r="124" spans="3:7" x14ac:dyDescent="0.25">
      <c r="C124" s="15"/>
      <c r="D124" s="15"/>
      <c r="E124" s="16"/>
      <c r="F124" s="32"/>
      <c r="G124" s="15"/>
    </row>
    <row r="125" spans="3:7" x14ac:dyDescent="0.25">
      <c r="C125" s="15"/>
      <c r="D125" s="15"/>
      <c r="E125" s="16"/>
      <c r="F125" s="32"/>
      <c r="G125" s="15"/>
    </row>
    <row r="126" spans="3:7" x14ac:dyDescent="0.25">
      <c r="C126" s="15"/>
      <c r="D126" s="15"/>
      <c r="E126" s="16"/>
      <c r="F126" s="32"/>
      <c r="G126" s="15"/>
    </row>
    <row r="127" spans="3:7" x14ac:dyDescent="0.25">
      <c r="C127" s="15"/>
      <c r="D127" s="15"/>
      <c r="E127" s="16"/>
      <c r="F127" s="32"/>
      <c r="G127" s="15"/>
    </row>
    <row r="128" spans="3:7" x14ac:dyDescent="0.25">
      <c r="C128" s="15"/>
      <c r="D128" s="15"/>
      <c r="E128" s="16"/>
      <c r="F128" s="32"/>
      <c r="G128" s="15"/>
    </row>
    <row r="129" spans="3:7" x14ac:dyDescent="0.25">
      <c r="C129" s="15"/>
      <c r="D129" s="15"/>
      <c r="E129" s="16"/>
      <c r="F129" s="32"/>
      <c r="G129" s="15"/>
    </row>
    <row r="130" spans="3:7" x14ac:dyDescent="0.25">
      <c r="C130" s="15"/>
      <c r="D130" s="15"/>
      <c r="E130" s="16"/>
      <c r="F130" s="32"/>
      <c r="G130" s="15"/>
    </row>
    <row r="131" spans="3:7" x14ac:dyDescent="0.25">
      <c r="C131" s="15"/>
      <c r="D131" s="15"/>
      <c r="E131" s="16"/>
      <c r="F131" s="32"/>
      <c r="G131" s="15"/>
    </row>
    <row r="132" spans="3:7" x14ac:dyDescent="0.25">
      <c r="C132" s="15"/>
      <c r="D132" s="15"/>
      <c r="E132" s="16"/>
      <c r="F132" s="32"/>
      <c r="G132" s="15"/>
    </row>
    <row r="133" spans="3:7" x14ac:dyDescent="0.25">
      <c r="C133" s="15"/>
      <c r="D133" s="15"/>
      <c r="E133" s="16"/>
      <c r="F133" s="32"/>
      <c r="G133" s="15"/>
    </row>
    <row r="134" spans="3:7" x14ac:dyDescent="0.25">
      <c r="C134" s="15"/>
      <c r="D134" s="15"/>
      <c r="E134" s="16"/>
      <c r="F134" s="32"/>
      <c r="G134" s="15"/>
    </row>
    <row r="135" spans="3:7" x14ac:dyDescent="0.25">
      <c r="C135" s="15"/>
      <c r="D135" s="15"/>
      <c r="E135" s="16"/>
      <c r="F135" s="32"/>
      <c r="G135" s="15"/>
    </row>
    <row r="136" spans="3:7" x14ac:dyDescent="0.25">
      <c r="C136" s="15"/>
      <c r="D136" s="15"/>
      <c r="E136" s="16"/>
      <c r="F136" s="32"/>
      <c r="G136" s="15"/>
    </row>
    <row r="137" spans="3:7" x14ac:dyDescent="0.25">
      <c r="C137" s="15"/>
      <c r="D137" s="15"/>
      <c r="E137" s="16"/>
      <c r="F137" s="32"/>
      <c r="G137" s="15"/>
    </row>
    <row r="138" spans="3:7" x14ac:dyDescent="0.25">
      <c r="C138" s="15"/>
      <c r="D138" s="15"/>
      <c r="E138" s="16"/>
      <c r="F138" s="32"/>
      <c r="G138" s="15"/>
    </row>
    <row r="139" spans="3:7" x14ac:dyDescent="0.25">
      <c r="C139" s="15"/>
      <c r="D139" s="15"/>
      <c r="E139" s="16"/>
      <c r="F139" s="32"/>
      <c r="G139" s="15"/>
    </row>
    <row r="140" spans="3:7" x14ac:dyDescent="0.25">
      <c r="C140" s="15"/>
      <c r="D140" s="15"/>
      <c r="E140" s="16"/>
      <c r="F140" s="32"/>
      <c r="G140" s="15"/>
    </row>
    <row r="141" spans="3:7" x14ac:dyDescent="0.25">
      <c r="C141" s="15"/>
      <c r="D141" s="15"/>
      <c r="E141" s="16"/>
      <c r="F141" s="32"/>
      <c r="G141" s="15"/>
    </row>
    <row r="142" spans="3:7" x14ac:dyDescent="0.25">
      <c r="C142" s="15"/>
      <c r="D142" s="15"/>
      <c r="E142" s="16"/>
      <c r="F142" s="32"/>
      <c r="G142" s="15"/>
    </row>
    <row r="143" spans="3:7" x14ac:dyDescent="0.25">
      <c r="C143" s="15"/>
      <c r="D143" s="15"/>
      <c r="E143" s="16"/>
      <c r="F143" s="32"/>
      <c r="G143" s="15"/>
    </row>
    <row r="144" spans="3:7" x14ac:dyDescent="0.25">
      <c r="C144" s="15"/>
      <c r="D144" s="15"/>
      <c r="E144" s="16"/>
      <c r="F144" s="32"/>
      <c r="G144" s="15"/>
    </row>
    <row r="145" spans="3:7" x14ac:dyDescent="0.25">
      <c r="C145" s="15"/>
      <c r="D145" s="15"/>
      <c r="E145" s="16"/>
      <c r="F145" s="32"/>
      <c r="G145" s="15"/>
    </row>
    <row r="146" spans="3:7" x14ac:dyDescent="0.25">
      <c r="C146" s="15"/>
      <c r="D146" s="15"/>
      <c r="E146" s="16"/>
      <c r="F146" s="32"/>
      <c r="G146" s="15"/>
    </row>
    <row r="147" spans="3:7" x14ac:dyDescent="0.25">
      <c r="C147" s="15"/>
      <c r="D147" s="15"/>
      <c r="E147" s="16"/>
      <c r="F147" s="32"/>
      <c r="G147" s="15"/>
    </row>
    <row r="148" spans="3:7" x14ac:dyDescent="0.25">
      <c r="C148" s="15"/>
      <c r="D148" s="15"/>
      <c r="E148" s="16"/>
      <c r="F148" s="32"/>
      <c r="G148" s="15"/>
    </row>
    <row r="149" spans="3:7" x14ac:dyDescent="0.25">
      <c r="C149" s="15"/>
      <c r="D149" s="15"/>
      <c r="E149" s="16"/>
      <c r="F149" s="32"/>
      <c r="G149" s="15"/>
    </row>
    <row r="150" spans="3:7" x14ac:dyDescent="0.25">
      <c r="C150" s="15"/>
      <c r="D150" s="15"/>
      <c r="E150" s="16"/>
      <c r="F150" s="32"/>
      <c r="G150" s="15"/>
    </row>
    <row r="151" spans="3:7" x14ac:dyDescent="0.25">
      <c r="C151" s="15"/>
      <c r="D151" s="15"/>
      <c r="E151" s="16"/>
      <c r="F151" s="32"/>
      <c r="G151" s="15"/>
    </row>
    <row r="152" spans="3:7" x14ac:dyDescent="0.25">
      <c r="C152" s="15"/>
      <c r="D152" s="15"/>
      <c r="E152" s="16"/>
      <c r="F152" s="32"/>
      <c r="G152" s="15"/>
    </row>
    <row r="153" spans="3:7" x14ac:dyDescent="0.25">
      <c r="C153" s="15"/>
      <c r="D153" s="15"/>
      <c r="E153" s="16"/>
      <c r="F153" s="32"/>
      <c r="G153" s="15"/>
    </row>
    <row r="154" spans="3:7" x14ac:dyDescent="0.25">
      <c r="C154" s="15"/>
      <c r="D154" s="15"/>
      <c r="E154" s="16"/>
      <c r="F154" s="32"/>
      <c r="G154" s="15"/>
    </row>
    <row r="155" spans="3:7" x14ac:dyDescent="0.25">
      <c r="C155" s="15"/>
      <c r="D155" s="15"/>
      <c r="E155" s="16"/>
      <c r="F155" s="32"/>
      <c r="G155" s="15"/>
    </row>
    <row r="156" spans="3:7" x14ac:dyDescent="0.25">
      <c r="C156" s="15"/>
      <c r="D156" s="15"/>
      <c r="E156" s="16"/>
      <c r="F156" s="32"/>
      <c r="G156" s="15"/>
    </row>
    <row r="157" spans="3:7" x14ac:dyDescent="0.25">
      <c r="C157" s="15"/>
      <c r="D157" s="15"/>
      <c r="E157" s="16"/>
      <c r="F157" s="32"/>
      <c r="G157" s="15"/>
    </row>
    <row r="158" spans="3:7" x14ac:dyDescent="0.25">
      <c r="C158" s="15"/>
      <c r="D158" s="15"/>
      <c r="E158" s="16"/>
      <c r="F158" s="32"/>
      <c r="G158" s="15"/>
    </row>
    <row r="159" spans="3:7" x14ac:dyDescent="0.25">
      <c r="C159" s="15"/>
      <c r="D159" s="15"/>
      <c r="E159" s="16"/>
      <c r="F159" s="32"/>
      <c r="G159" s="15"/>
    </row>
    <row r="160" spans="3:7" x14ac:dyDescent="0.25">
      <c r="C160" s="15"/>
      <c r="D160" s="15"/>
      <c r="E160" s="16"/>
      <c r="F160" s="32"/>
      <c r="G160" s="15"/>
    </row>
    <row r="161" spans="3:7" x14ac:dyDescent="0.25">
      <c r="C161" s="15"/>
      <c r="D161" s="15"/>
      <c r="E161" s="16"/>
      <c r="F161" s="32"/>
      <c r="G161" s="15"/>
    </row>
    <row r="162" spans="3:7" x14ac:dyDescent="0.25">
      <c r="C162" s="15"/>
      <c r="D162" s="15"/>
      <c r="E162" s="16"/>
      <c r="F162" s="32"/>
      <c r="G162" s="15"/>
    </row>
    <row r="163" spans="3:7" x14ac:dyDescent="0.25">
      <c r="C163" s="15"/>
      <c r="D163" s="15"/>
      <c r="E163" s="16"/>
      <c r="F163" s="32"/>
      <c r="G163" s="15"/>
    </row>
    <row r="164" spans="3:7" x14ac:dyDescent="0.25">
      <c r="C164" s="15"/>
      <c r="D164" s="15"/>
      <c r="E164" s="16"/>
      <c r="F164" s="32"/>
      <c r="G164" s="15"/>
    </row>
    <row r="165" spans="3:7" x14ac:dyDescent="0.25">
      <c r="C165" s="15"/>
      <c r="D165" s="15"/>
      <c r="E165" s="16"/>
      <c r="F165" s="32"/>
      <c r="G165" s="15"/>
    </row>
    <row r="166" spans="3:7" x14ac:dyDescent="0.25">
      <c r="C166" s="15"/>
      <c r="D166" s="15"/>
      <c r="E166" s="16"/>
      <c r="F166" s="32"/>
      <c r="G166" s="15"/>
    </row>
    <row r="167" spans="3:7" x14ac:dyDescent="0.25">
      <c r="C167" s="15"/>
      <c r="D167" s="15"/>
      <c r="E167" s="16"/>
      <c r="F167" s="32"/>
      <c r="G167" s="15"/>
    </row>
    <row r="168" spans="3:7" x14ac:dyDescent="0.25">
      <c r="C168" s="15"/>
      <c r="D168" s="15"/>
      <c r="E168" s="16"/>
      <c r="F168" s="32"/>
      <c r="G168" s="15"/>
    </row>
    <row r="169" spans="3:7" x14ac:dyDescent="0.25">
      <c r="C169" s="15"/>
      <c r="D169" s="15"/>
      <c r="E169" s="16"/>
      <c r="F169" s="32"/>
      <c r="G169" s="15"/>
    </row>
    <row r="170" spans="3:7" x14ac:dyDescent="0.25">
      <c r="C170" s="15"/>
      <c r="D170" s="15"/>
      <c r="E170" s="16"/>
      <c r="F170" s="32"/>
      <c r="G170" s="15"/>
    </row>
    <row r="171" spans="3:7" x14ac:dyDescent="0.25">
      <c r="C171" s="15"/>
      <c r="D171" s="15"/>
      <c r="E171" s="16"/>
      <c r="F171" s="32"/>
      <c r="G171" s="15"/>
    </row>
    <row r="172" spans="3:7" x14ac:dyDescent="0.25">
      <c r="C172" s="15"/>
      <c r="D172" s="15"/>
      <c r="E172" s="16"/>
      <c r="F172" s="32"/>
      <c r="G172" s="15"/>
    </row>
    <row r="173" spans="3:7" x14ac:dyDescent="0.25">
      <c r="C173" s="15"/>
      <c r="D173" s="15"/>
      <c r="E173" s="16"/>
      <c r="F173" s="32"/>
      <c r="G173" s="15"/>
    </row>
    <row r="174" spans="3:7" x14ac:dyDescent="0.25">
      <c r="C174" s="15"/>
      <c r="D174" s="15"/>
      <c r="E174" s="16"/>
      <c r="F174" s="32"/>
      <c r="G174" s="15"/>
    </row>
    <row r="175" spans="3:7" x14ac:dyDescent="0.25">
      <c r="C175" s="15"/>
      <c r="D175" s="15"/>
      <c r="E175" s="16"/>
      <c r="F175" s="32"/>
      <c r="G175" s="15"/>
    </row>
    <row r="176" spans="3:7" x14ac:dyDescent="0.25">
      <c r="C176" s="15"/>
      <c r="D176" s="15"/>
      <c r="E176" s="16"/>
      <c r="F176" s="32"/>
      <c r="G176" s="15"/>
    </row>
    <row r="177" spans="3:7" x14ac:dyDescent="0.25">
      <c r="C177" s="15"/>
      <c r="D177" s="15"/>
      <c r="E177" s="16"/>
      <c r="F177" s="32"/>
      <c r="G177" s="15"/>
    </row>
    <row r="178" spans="3:7" x14ac:dyDescent="0.25">
      <c r="C178" s="15"/>
      <c r="D178" s="15"/>
      <c r="E178" s="16"/>
      <c r="F178" s="32"/>
      <c r="G178" s="15"/>
    </row>
    <row r="179" spans="3:7" x14ac:dyDescent="0.25">
      <c r="C179" s="15"/>
      <c r="D179" s="15"/>
      <c r="E179" s="16"/>
      <c r="F179" s="32"/>
      <c r="G179" s="15"/>
    </row>
    <row r="180" spans="3:7" x14ac:dyDescent="0.25">
      <c r="C180" s="15"/>
      <c r="D180" s="15"/>
      <c r="E180" s="16"/>
      <c r="F180" s="32"/>
      <c r="G180" s="15"/>
    </row>
    <row r="181" spans="3:7" x14ac:dyDescent="0.25">
      <c r="C181" s="15"/>
      <c r="D181" s="15"/>
      <c r="E181" s="16"/>
      <c r="F181" s="32"/>
      <c r="G181" s="15"/>
    </row>
    <row r="182" spans="3:7" x14ac:dyDescent="0.25">
      <c r="C182" s="15"/>
      <c r="D182" s="15"/>
      <c r="E182" s="16"/>
      <c r="F182" s="32"/>
      <c r="G182" s="15"/>
    </row>
    <row r="183" spans="3:7" x14ac:dyDescent="0.25">
      <c r="C183" s="15"/>
      <c r="D183" s="15"/>
      <c r="E183" s="16"/>
      <c r="F183" s="32"/>
      <c r="G183" s="15"/>
    </row>
    <row r="184" spans="3:7" x14ac:dyDescent="0.25">
      <c r="C184" s="15"/>
      <c r="D184" s="15"/>
      <c r="E184" s="16"/>
      <c r="F184" s="32"/>
      <c r="G184" s="15"/>
    </row>
    <row r="185" spans="3:7" x14ac:dyDescent="0.25">
      <c r="C185" s="15"/>
      <c r="D185" s="15"/>
      <c r="E185" s="16"/>
      <c r="F185" s="32"/>
      <c r="G185" s="15"/>
    </row>
    <row r="186" spans="3:7" x14ac:dyDescent="0.25">
      <c r="C186" s="15"/>
      <c r="D186" s="15"/>
      <c r="E186" s="16"/>
      <c r="F186" s="32"/>
      <c r="G186" s="15"/>
    </row>
    <row r="187" spans="3:7" x14ac:dyDescent="0.25">
      <c r="C187" s="15"/>
      <c r="D187" s="15"/>
      <c r="E187" s="16"/>
      <c r="F187" s="32"/>
      <c r="G187" s="15"/>
    </row>
    <row r="188" spans="3:7" x14ac:dyDescent="0.25">
      <c r="C188" s="15"/>
      <c r="D188" s="15"/>
      <c r="E188" s="16"/>
      <c r="F188" s="32"/>
      <c r="G188" s="15"/>
    </row>
    <row r="189" spans="3:7" x14ac:dyDescent="0.25">
      <c r="C189" s="15"/>
      <c r="D189" s="15"/>
      <c r="E189" s="16"/>
      <c r="F189" s="32"/>
      <c r="G189" s="15"/>
    </row>
    <row r="190" spans="3:7" x14ac:dyDescent="0.25">
      <c r="C190" s="15"/>
      <c r="D190" s="15"/>
      <c r="E190" s="16"/>
      <c r="F190" s="32"/>
      <c r="G190" s="15"/>
    </row>
    <row r="191" spans="3:7" x14ac:dyDescent="0.25">
      <c r="C191" s="15"/>
      <c r="D191" s="15"/>
      <c r="E191" s="16"/>
      <c r="F191" s="32"/>
      <c r="G191" s="15"/>
    </row>
    <row r="192" spans="3:7" x14ac:dyDescent="0.25">
      <c r="C192" s="15"/>
      <c r="D192" s="15"/>
      <c r="E192" s="16"/>
      <c r="F192" s="32"/>
      <c r="G192" s="15"/>
    </row>
    <row r="193" spans="3:7" x14ac:dyDescent="0.25">
      <c r="C193" s="15"/>
      <c r="D193" s="15"/>
      <c r="E193" s="16"/>
      <c r="F193" s="32"/>
      <c r="G193" s="15"/>
    </row>
    <row r="194" spans="3:7" x14ac:dyDescent="0.25">
      <c r="C194" s="15"/>
      <c r="D194" s="15"/>
      <c r="E194" s="16"/>
      <c r="F194" s="32"/>
      <c r="G194" s="15"/>
    </row>
    <row r="195" spans="3:7" x14ac:dyDescent="0.25">
      <c r="C195" s="15"/>
      <c r="D195" s="15"/>
      <c r="E195" s="16"/>
      <c r="F195" s="32"/>
      <c r="G195" s="15"/>
    </row>
    <row r="196" spans="3:7" x14ac:dyDescent="0.25">
      <c r="C196" s="15"/>
      <c r="D196" s="15"/>
      <c r="E196" s="16"/>
      <c r="F196" s="32"/>
      <c r="G196" s="15"/>
    </row>
    <row r="197" spans="3:7" x14ac:dyDescent="0.25">
      <c r="C197" s="15"/>
      <c r="D197" s="15"/>
      <c r="E197" s="16"/>
      <c r="F197" s="32"/>
      <c r="G197" s="15"/>
    </row>
    <row r="198" spans="3:7" x14ac:dyDescent="0.25">
      <c r="C198" s="15"/>
      <c r="D198" s="15"/>
      <c r="E198" s="16"/>
      <c r="F198" s="32"/>
      <c r="G198" s="15"/>
    </row>
    <row r="199" spans="3:7" x14ac:dyDescent="0.25">
      <c r="C199" s="15"/>
      <c r="D199" s="15"/>
      <c r="E199" s="16"/>
      <c r="F199" s="32"/>
      <c r="G199" s="15"/>
    </row>
    <row r="200" spans="3:7" x14ac:dyDescent="0.25">
      <c r="C200" s="15"/>
      <c r="D200" s="15"/>
      <c r="E200" s="16"/>
      <c r="F200" s="32"/>
      <c r="G200" s="15"/>
    </row>
    <row r="201" spans="3:7" x14ac:dyDescent="0.25">
      <c r="C201" s="15"/>
      <c r="D201" s="15"/>
      <c r="E201" s="16"/>
      <c r="F201" s="32"/>
      <c r="G201" s="15"/>
    </row>
    <row r="202" spans="3:7" x14ac:dyDescent="0.25">
      <c r="C202" s="15"/>
      <c r="D202" s="15"/>
      <c r="E202" s="16"/>
      <c r="F202" s="32"/>
      <c r="G202" s="15"/>
    </row>
    <row r="203" spans="3:7" x14ac:dyDescent="0.25">
      <c r="C203" s="15"/>
      <c r="D203" s="15"/>
      <c r="E203" s="16"/>
      <c r="F203" s="32"/>
      <c r="G203" s="15"/>
    </row>
    <row r="204" spans="3:7" x14ac:dyDescent="0.25">
      <c r="C204" s="15"/>
      <c r="D204" s="15"/>
      <c r="E204" s="16"/>
      <c r="F204" s="32"/>
      <c r="G204" s="15"/>
    </row>
    <row r="205" spans="3:7" x14ac:dyDescent="0.25">
      <c r="C205" s="15"/>
      <c r="D205" s="15"/>
      <c r="E205" s="16"/>
      <c r="F205" s="32"/>
      <c r="G205" s="15"/>
    </row>
    <row r="206" spans="3:7" x14ac:dyDescent="0.25">
      <c r="C206" s="15"/>
      <c r="D206" s="15"/>
      <c r="E206" s="16"/>
      <c r="F206" s="32"/>
      <c r="G206" s="15"/>
    </row>
  </sheetData>
  <mergeCells count="8">
    <mergeCell ref="C32:E32"/>
    <mergeCell ref="C33:E33"/>
    <mergeCell ref="C34:E34"/>
    <mergeCell ref="C35:E35"/>
    <mergeCell ref="D2:G2"/>
    <mergeCell ref="D3:G3"/>
    <mergeCell ref="D4:G4"/>
    <mergeCell ref="D5:G5"/>
  </mergeCell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X37"/>
  <sheetViews>
    <sheetView workbookViewId="0">
      <selection activeCell="D5" sqref="D2:G5"/>
    </sheetView>
  </sheetViews>
  <sheetFormatPr defaultRowHeight="15" x14ac:dyDescent="0.25"/>
  <cols>
    <col min="3" max="3" width="11.42578125" style="2" customWidth="1"/>
    <col min="4" max="4" width="18.140625" style="2" customWidth="1"/>
    <col min="5" max="5" width="59.5703125" style="1" customWidth="1"/>
    <col min="6" max="6" width="14.5703125" style="2" customWidth="1"/>
    <col min="7" max="7" width="12.85546875" style="2" customWidth="1"/>
    <col min="8" max="8" width="10" customWidth="1"/>
    <col min="9" max="20" width="9.140625" style="47"/>
  </cols>
  <sheetData>
    <row r="2" spans="3:24" ht="16.5" customHeight="1" x14ac:dyDescent="0.35">
      <c r="D2" s="92" t="s">
        <v>153</v>
      </c>
      <c r="E2" s="93"/>
      <c r="F2" s="93"/>
      <c r="G2" s="93"/>
    </row>
    <row r="3" spans="3:24" ht="15" customHeight="1" x14ac:dyDescent="0.25">
      <c r="D3" s="94" t="s">
        <v>151</v>
      </c>
      <c r="E3" s="93"/>
      <c r="F3" s="93"/>
      <c r="G3" s="93"/>
    </row>
    <row r="4" spans="3:24" ht="15" customHeight="1" x14ac:dyDescent="0.25">
      <c r="D4" s="94" t="s">
        <v>150</v>
      </c>
      <c r="E4" s="93"/>
      <c r="F4" s="93"/>
      <c r="G4" s="93"/>
    </row>
    <row r="5" spans="3:24" ht="15" customHeight="1" x14ac:dyDescent="0.25">
      <c r="D5" s="94" t="s">
        <v>152</v>
      </c>
      <c r="E5" s="93"/>
      <c r="F5" s="93"/>
      <c r="G5" s="93"/>
      <c r="U5" s="44"/>
      <c r="V5" s="44"/>
      <c r="W5" s="44"/>
      <c r="X5" s="44"/>
    </row>
    <row r="6" spans="3:24" ht="15.75" thickBot="1" x14ac:dyDescent="0.3">
      <c r="U6" s="44"/>
      <c r="V6" s="44"/>
      <c r="W6" s="44"/>
      <c r="X6" s="44"/>
    </row>
    <row r="7" spans="3:24" ht="45.75" thickBot="1" x14ac:dyDescent="0.3">
      <c r="C7" s="5" t="s">
        <v>0</v>
      </c>
      <c r="D7" s="5" t="s">
        <v>1</v>
      </c>
      <c r="E7" s="12" t="s">
        <v>2</v>
      </c>
      <c r="F7" s="21" t="s">
        <v>29</v>
      </c>
      <c r="G7" s="13" t="s">
        <v>3</v>
      </c>
      <c r="I7" s="45" t="s">
        <v>78</v>
      </c>
      <c r="J7" s="46" t="s">
        <v>79</v>
      </c>
      <c r="K7" s="46" t="s">
        <v>80</v>
      </c>
      <c r="L7" s="46" t="s">
        <v>81</v>
      </c>
      <c r="M7" s="47">
        <v>1</v>
      </c>
      <c r="N7" s="47">
        <v>0</v>
      </c>
      <c r="U7" s="44"/>
      <c r="V7" s="44"/>
      <c r="W7" s="44"/>
      <c r="X7" s="44"/>
    </row>
    <row r="8" spans="3:24" ht="105" x14ac:dyDescent="0.25">
      <c r="C8" s="3" t="s">
        <v>54</v>
      </c>
      <c r="D8" s="3">
        <v>4</v>
      </c>
      <c r="E8" s="42" t="s">
        <v>62</v>
      </c>
      <c r="F8" s="74" t="s">
        <v>78</v>
      </c>
      <c r="G8" s="25">
        <f>IF(F8=I7,I8*D8)+IF(F8=J7,J8*D8)</f>
        <v>4</v>
      </c>
      <c r="I8" s="47">
        <v>1</v>
      </c>
      <c r="J8" s="47">
        <v>0</v>
      </c>
      <c r="M8" s="47">
        <f>IF(F8=I7,M7)+IF(F8=J7,M7)+IF(F8=K7,M7)+IF(F8=L7,M7)+IF(F8=N7,N7)</f>
        <v>1</v>
      </c>
      <c r="P8" s="47">
        <f t="shared" ref="P8:P15" si="0">D8*M8</f>
        <v>4</v>
      </c>
      <c r="U8" s="44"/>
      <c r="V8" s="44"/>
      <c r="W8" s="44"/>
      <c r="X8" s="44"/>
    </row>
    <row r="9" spans="3:24" ht="120" x14ac:dyDescent="0.25">
      <c r="C9" s="3" t="s">
        <v>55</v>
      </c>
      <c r="D9" s="3">
        <v>3</v>
      </c>
      <c r="E9" s="43" t="s">
        <v>63</v>
      </c>
      <c r="F9" s="75" t="s">
        <v>80</v>
      </c>
      <c r="G9" s="25">
        <f>IF(F9=I7,I9*D9)+IF(F9=J7,J9*D9)+IF(F9=K7,K9*D9)+IF(F9=L7,L9*D9)</f>
        <v>1.5</v>
      </c>
      <c r="I9" s="47">
        <v>1</v>
      </c>
      <c r="J9" s="47">
        <v>0.75</v>
      </c>
      <c r="K9" s="47">
        <v>0.5</v>
      </c>
      <c r="L9" s="47">
        <v>0.25</v>
      </c>
      <c r="M9" s="47">
        <f>IF(F9=I7,M7)+IF(F9=J7,M7)+IF(F9=K7,M7)+IF(F9=L7,M7)+IF(F9=N7,N7)</f>
        <v>1</v>
      </c>
      <c r="P9" s="47">
        <f t="shared" si="0"/>
        <v>3</v>
      </c>
      <c r="U9" s="44"/>
      <c r="V9" s="44"/>
      <c r="W9" s="44"/>
      <c r="X9" s="44"/>
    </row>
    <row r="10" spans="3:24" ht="120" x14ac:dyDescent="0.25">
      <c r="C10" s="3" t="s">
        <v>56</v>
      </c>
      <c r="D10" s="3">
        <v>3</v>
      </c>
      <c r="E10" s="43" t="s">
        <v>64</v>
      </c>
      <c r="F10" s="76" t="s">
        <v>80</v>
      </c>
      <c r="G10" s="25">
        <f>IF(F10=I7,I10*D10)+IF(F10=J7,J10*D10)+IF(F10=K7,K10*D10)</f>
        <v>0</v>
      </c>
      <c r="I10" s="47">
        <v>1</v>
      </c>
      <c r="J10" s="47">
        <v>0.5</v>
      </c>
      <c r="K10" s="47">
        <v>0</v>
      </c>
      <c r="M10" s="47">
        <f>IF(F10=I7,M7)+IF(F10=J7,M7)+IF(F10=K7,M7)+IF(F10=L7,M7)+IF(F10=N7,N7)</f>
        <v>1</v>
      </c>
      <c r="P10" s="47">
        <f t="shared" si="0"/>
        <v>3</v>
      </c>
      <c r="U10" s="44"/>
      <c r="V10" s="44"/>
      <c r="W10" s="44"/>
      <c r="X10" s="44"/>
    </row>
    <row r="11" spans="3:24" ht="180" x14ac:dyDescent="0.25">
      <c r="C11" s="3" t="s">
        <v>57</v>
      </c>
      <c r="D11" s="3">
        <v>3</v>
      </c>
      <c r="E11" s="43" t="s">
        <v>143</v>
      </c>
      <c r="F11" s="76" t="s">
        <v>79</v>
      </c>
      <c r="G11" s="25">
        <f>IF(F11=I7,I11*D11)+IF(F11=J7,J11*D11)+IF(F11=K7,K11*D11)</f>
        <v>1.5</v>
      </c>
      <c r="H11" s="62"/>
      <c r="I11" s="47">
        <v>1</v>
      </c>
      <c r="J11" s="47">
        <v>0.5</v>
      </c>
      <c r="K11" s="47">
        <v>0</v>
      </c>
      <c r="M11" s="47">
        <f>IF(F11=I7,M7)+IF(F11=J7,M7)+IF(F11=K7,M7)+IF(F11=L7,M7)+IF(F11=N7,N7)</f>
        <v>1</v>
      </c>
      <c r="N11" s="59"/>
      <c r="O11" s="59"/>
      <c r="P11" s="47">
        <f t="shared" si="0"/>
        <v>3</v>
      </c>
      <c r="U11" s="44"/>
      <c r="V11" s="44"/>
      <c r="W11" s="44"/>
      <c r="X11" s="44"/>
    </row>
    <row r="12" spans="3:24" ht="90" x14ac:dyDescent="0.25">
      <c r="C12" s="3" t="s">
        <v>58</v>
      </c>
      <c r="D12" s="3">
        <v>2</v>
      </c>
      <c r="E12" s="43" t="s">
        <v>65</v>
      </c>
      <c r="F12" s="76" t="s">
        <v>79</v>
      </c>
      <c r="G12" s="25">
        <f>IF(F12=I7,I12*D12)+IF(F12=J7,J12*D12)</f>
        <v>0</v>
      </c>
      <c r="H12" s="62"/>
      <c r="I12" s="47">
        <v>1</v>
      </c>
      <c r="J12" s="47">
        <v>0</v>
      </c>
      <c r="M12" s="47">
        <f>IF(F12=I7,M7)+IF(F12=J7,M7)+IF(F12=K7,M7)+IF(F12=L7,M7)+IF(F12=N7,N7)</f>
        <v>1</v>
      </c>
      <c r="P12" s="47">
        <f t="shared" si="0"/>
        <v>2</v>
      </c>
      <c r="U12" s="44"/>
      <c r="V12" s="44"/>
      <c r="W12" s="44"/>
      <c r="X12" s="44"/>
    </row>
    <row r="13" spans="3:24" ht="195" x14ac:dyDescent="0.25">
      <c r="C13" s="3" t="s">
        <v>59</v>
      </c>
      <c r="D13" s="9">
        <v>2</v>
      </c>
      <c r="E13" s="43" t="s">
        <v>66</v>
      </c>
      <c r="F13" s="76" t="s">
        <v>78</v>
      </c>
      <c r="G13" s="25">
        <f>IF(F13=I7,I13*D13)+IF(F13=J7,J13*D13)+IF(F13=K7,K13*D13)</f>
        <v>2</v>
      </c>
      <c r="I13" s="47">
        <v>1</v>
      </c>
      <c r="J13" s="47">
        <v>0.5</v>
      </c>
      <c r="K13" s="47">
        <v>0.25</v>
      </c>
      <c r="M13" s="47">
        <f>IF(F13=I7,M7)+IF(F13=J7,M7)+IF(F13=K7,M7)+IF(F13=L7,M7)+IF(F13=N7,N7)</f>
        <v>1</v>
      </c>
      <c r="P13" s="47">
        <f t="shared" si="0"/>
        <v>2</v>
      </c>
      <c r="U13" s="44"/>
      <c r="V13" s="44"/>
      <c r="W13" s="44"/>
      <c r="X13" s="44"/>
    </row>
    <row r="14" spans="3:24" ht="90" x14ac:dyDescent="0.25">
      <c r="C14" s="3" t="s">
        <v>60</v>
      </c>
      <c r="D14" s="9">
        <v>3</v>
      </c>
      <c r="E14" s="43" t="s">
        <v>67</v>
      </c>
      <c r="F14" s="76" t="s">
        <v>78</v>
      </c>
      <c r="G14" s="25">
        <f>IF(F14=I7,I14*D14)+IF(F14=J7,J14*D14)+IF(F14=K7,K14*D14)</f>
        <v>3</v>
      </c>
      <c r="I14" s="47">
        <v>1</v>
      </c>
      <c r="J14" s="47">
        <v>0.25</v>
      </c>
      <c r="K14" s="47">
        <v>0</v>
      </c>
      <c r="M14" s="47">
        <f>IF(F14=I7,M7)+IF(F14=J7,M7)+IF(F14=K7,M7)+IF(F14=L7,M7)+IF(F14=N7,N7)</f>
        <v>1</v>
      </c>
      <c r="P14" s="47">
        <f t="shared" si="0"/>
        <v>3</v>
      </c>
      <c r="U14" s="44"/>
      <c r="V14" s="44"/>
      <c r="W14" s="44"/>
      <c r="X14" s="44"/>
    </row>
    <row r="15" spans="3:24" ht="75.75" thickBot="1" x14ac:dyDescent="0.3">
      <c r="C15" s="3" t="s">
        <v>61</v>
      </c>
      <c r="D15" s="3">
        <v>4</v>
      </c>
      <c r="E15" s="43" t="s">
        <v>68</v>
      </c>
      <c r="F15" s="77" t="s">
        <v>78</v>
      </c>
      <c r="G15" s="25">
        <f>IF(F15=I7,I15*D15)+IF(F15=J7,J15*D15)+IF(F15=K7,K15*D15)</f>
        <v>4</v>
      </c>
      <c r="I15" s="47">
        <v>1</v>
      </c>
      <c r="J15" s="47">
        <v>0.25</v>
      </c>
      <c r="K15" s="47">
        <v>0</v>
      </c>
      <c r="M15" s="47">
        <f>IF(F15=I7,M7)+IF(F15=J7,M7)+IF(F15=K7,M7)+IF(F15=L7,M7)+IF(F15=N7,N7)</f>
        <v>1</v>
      </c>
      <c r="P15" s="47">
        <f t="shared" si="0"/>
        <v>4</v>
      </c>
      <c r="U15" s="44"/>
      <c r="V15" s="44"/>
      <c r="W15" s="44"/>
      <c r="X15" s="44"/>
    </row>
    <row r="16" spans="3:24" x14ac:dyDescent="0.25">
      <c r="G16" s="54"/>
      <c r="U16" s="44"/>
      <c r="V16" s="44"/>
      <c r="W16" s="44"/>
      <c r="X16" s="44"/>
    </row>
    <row r="17" spans="3:24" ht="15" customHeight="1" x14ac:dyDescent="0.25">
      <c r="C17" s="90" t="s">
        <v>69</v>
      </c>
      <c r="D17" s="90"/>
      <c r="E17" s="90"/>
      <c r="F17" s="61">
        <f>D8+D9+D10+D11+D12+D13+D14+D15</f>
        <v>24</v>
      </c>
      <c r="G17" s="55"/>
      <c r="U17" s="44"/>
      <c r="V17" s="44"/>
      <c r="W17" s="44"/>
      <c r="X17" s="44"/>
    </row>
    <row r="18" spans="3:24" ht="15" customHeight="1" x14ac:dyDescent="0.25">
      <c r="C18" s="91" t="s">
        <v>148</v>
      </c>
      <c r="D18" s="91"/>
      <c r="E18" s="91"/>
      <c r="F18" s="56">
        <f>P15+P14+P13+P12+P11+P10+P9+P8</f>
        <v>24</v>
      </c>
      <c r="G18" s="55"/>
      <c r="U18" s="44"/>
      <c r="V18" s="44"/>
      <c r="W18" s="44"/>
      <c r="X18" s="44"/>
    </row>
    <row r="19" spans="3:24" x14ac:dyDescent="0.25">
      <c r="C19" s="91" t="s">
        <v>51</v>
      </c>
      <c r="D19" s="90"/>
      <c r="E19" s="90"/>
      <c r="F19" s="56">
        <f>G8+G9+G10+G11+G12+G13+G14+G15</f>
        <v>16</v>
      </c>
      <c r="G19" s="55"/>
      <c r="U19" s="44"/>
      <c r="V19" s="44"/>
      <c r="W19" s="44"/>
      <c r="X19" s="44"/>
    </row>
    <row r="20" spans="3:24" x14ac:dyDescent="0.25">
      <c r="C20" s="91" t="s">
        <v>52</v>
      </c>
      <c r="D20" s="90"/>
      <c r="E20" s="90"/>
      <c r="F20" s="57">
        <f>F19/F18</f>
        <v>0.66666666666666663</v>
      </c>
      <c r="G20" s="55"/>
      <c r="U20" s="44"/>
      <c r="V20" s="44"/>
      <c r="W20" s="44"/>
      <c r="X20" s="44"/>
    </row>
    <row r="21" spans="3:24" x14ac:dyDescent="0.25">
      <c r="G21" s="55"/>
      <c r="U21" s="44"/>
      <c r="V21" s="44"/>
      <c r="W21" s="44"/>
      <c r="X21" s="44"/>
    </row>
    <row r="22" spans="3:24" x14ac:dyDescent="0.25">
      <c r="G22" s="55"/>
      <c r="U22" s="44"/>
      <c r="V22" s="44"/>
      <c r="W22" s="44"/>
      <c r="X22" s="44"/>
    </row>
    <row r="23" spans="3:24" x14ac:dyDescent="0.25">
      <c r="G23" s="55"/>
      <c r="U23" s="44"/>
      <c r="V23" s="44"/>
      <c r="W23" s="44"/>
      <c r="X23" s="44"/>
    </row>
    <row r="24" spans="3:24" x14ac:dyDescent="0.25">
      <c r="G24" s="55"/>
      <c r="U24" s="44"/>
      <c r="V24" s="44"/>
      <c r="W24" s="44"/>
      <c r="X24" s="44"/>
    </row>
    <row r="25" spans="3:24" x14ac:dyDescent="0.25">
      <c r="G25" s="55"/>
      <c r="U25" s="44"/>
      <c r="V25" s="44"/>
      <c r="W25" s="44"/>
      <c r="X25" s="44"/>
    </row>
    <row r="26" spans="3:24" x14ac:dyDescent="0.25">
      <c r="G26" s="55"/>
      <c r="U26" s="44"/>
      <c r="V26" s="44"/>
      <c r="W26" s="44"/>
      <c r="X26" s="44"/>
    </row>
    <row r="27" spans="3:24" x14ac:dyDescent="0.25">
      <c r="G27" s="55"/>
      <c r="U27" s="44"/>
      <c r="V27" s="44"/>
      <c r="W27" s="44"/>
      <c r="X27" s="44"/>
    </row>
    <row r="28" spans="3:24" x14ac:dyDescent="0.25">
      <c r="G28" s="55"/>
      <c r="U28" s="44"/>
      <c r="V28" s="44"/>
      <c r="W28" s="44"/>
      <c r="X28" s="44"/>
    </row>
    <row r="29" spans="3:24" x14ac:dyDescent="0.25">
      <c r="G29" s="55"/>
      <c r="U29" s="44"/>
      <c r="V29" s="44"/>
      <c r="W29" s="44"/>
      <c r="X29" s="44"/>
    </row>
    <row r="30" spans="3:24" x14ac:dyDescent="0.25">
      <c r="G30" s="55"/>
      <c r="U30" s="44"/>
      <c r="V30" s="44"/>
      <c r="W30" s="44"/>
      <c r="X30" s="44"/>
    </row>
    <row r="31" spans="3:24" x14ac:dyDescent="0.25">
      <c r="G31" s="55"/>
      <c r="U31" s="44"/>
      <c r="V31" s="44"/>
      <c r="W31" s="44"/>
      <c r="X31" s="44"/>
    </row>
    <row r="32" spans="3:24" x14ac:dyDescent="0.25">
      <c r="U32" s="44"/>
      <c r="V32" s="44"/>
      <c r="W32" s="44"/>
      <c r="X32" s="44"/>
    </row>
    <row r="33" spans="21:24" x14ac:dyDescent="0.25">
      <c r="U33" s="44"/>
      <c r="V33" s="44"/>
      <c r="W33" s="44"/>
      <c r="X33" s="44"/>
    </row>
    <row r="34" spans="21:24" x14ac:dyDescent="0.25">
      <c r="U34" s="44"/>
      <c r="V34" s="44"/>
      <c r="W34" s="44"/>
      <c r="X34" s="44"/>
    </row>
    <row r="35" spans="21:24" x14ac:dyDescent="0.25">
      <c r="U35" s="44"/>
      <c r="V35" s="44"/>
      <c r="W35" s="44"/>
      <c r="X35" s="44"/>
    </row>
    <row r="36" spans="21:24" x14ac:dyDescent="0.25">
      <c r="U36" s="44"/>
      <c r="V36" s="44"/>
      <c r="W36" s="44"/>
      <c r="X36" s="44"/>
    </row>
    <row r="37" spans="21:24" x14ac:dyDescent="0.25">
      <c r="U37" s="44"/>
      <c r="V37" s="44"/>
      <c r="W37" s="44"/>
      <c r="X37" s="44"/>
    </row>
  </sheetData>
  <mergeCells count="8">
    <mergeCell ref="C17:E17"/>
    <mergeCell ref="C18:E18"/>
    <mergeCell ref="C19:E19"/>
    <mergeCell ref="C20:E20"/>
    <mergeCell ref="D2:G2"/>
    <mergeCell ref="D3:G3"/>
    <mergeCell ref="D4:G4"/>
    <mergeCell ref="D5:G5"/>
  </mergeCells>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S20"/>
  <sheetViews>
    <sheetView topLeftCell="B1" workbookViewId="0">
      <selection activeCell="D5" sqref="D2:G5"/>
    </sheetView>
  </sheetViews>
  <sheetFormatPr defaultRowHeight="15" x14ac:dyDescent="0.25"/>
  <cols>
    <col min="3" max="3" width="11.42578125" style="2" customWidth="1"/>
    <col min="4" max="4" width="18.140625" style="2" customWidth="1"/>
    <col min="5" max="5" width="59.5703125" style="37" customWidth="1"/>
    <col min="6" max="6" width="14.5703125" style="2" customWidth="1"/>
    <col min="7" max="7" width="12.28515625" style="2" bestFit="1" customWidth="1"/>
    <col min="9" max="19" width="9.140625" style="47"/>
  </cols>
  <sheetData>
    <row r="2" spans="3:17" ht="16.5" customHeight="1" x14ac:dyDescent="0.35">
      <c r="D2" s="92" t="s">
        <v>153</v>
      </c>
      <c r="E2" s="93"/>
      <c r="F2" s="93"/>
      <c r="G2" s="93"/>
    </row>
    <row r="3" spans="3:17" ht="15" customHeight="1" x14ac:dyDescent="0.25">
      <c r="D3" s="94" t="s">
        <v>151</v>
      </c>
      <c r="E3" s="93"/>
      <c r="F3" s="93"/>
      <c r="G3" s="93"/>
    </row>
    <row r="4" spans="3:17" ht="15" customHeight="1" x14ac:dyDescent="0.25">
      <c r="D4" s="94" t="s">
        <v>150</v>
      </c>
      <c r="E4" s="93"/>
      <c r="F4" s="93"/>
      <c r="G4" s="93"/>
    </row>
    <row r="5" spans="3:17" ht="15" customHeight="1" x14ac:dyDescent="0.25">
      <c r="D5" s="94" t="s">
        <v>152</v>
      </c>
      <c r="E5" s="93"/>
      <c r="F5" s="93"/>
      <c r="G5" s="93"/>
      <c r="L5" s="48"/>
      <c r="M5" s="48"/>
    </row>
    <row r="7" spans="3:17" ht="45.75" thickBot="1" x14ac:dyDescent="0.3">
      <c r="C7" s="5" t="s">
        <v>0</v>
      </c>
      <c r="D7" s="5" t="s">
        <v>1</v>
      </c>
      <c r="E7" s="4" t="s">
        <v>2</v>
      </c>
      <c r="F7" s="10" t="s">
        <v>29</v>
      </c>
      <c r="G7" s="5" t="s">
        <v>3</v>
      </c>
      <c r="I7" s="45" t="s">
        <v>78</v>
      </c>
      <c r="J7" s="46" t="s">
        <v>79</v>
      </c>
      <c r="K7" s="46" t="s">
        <v>80</v>
      </c>
      <c r="L7" s="46" t="s">
        <v>81</v>
      </c>
      <c r="M7" s="46" t="s">
        <v>142</v>
      </c>
      <c r="N7" s="47">
        <v>1</v>
      </c>
      <c r="O7" s="47">
        <v>0</v>
      </c>
    </row>
    <row r="8" spans="3:17" ht="240.75" thickBot="1" x14ac:dyDescent="0.3">
      <c r="C8" s="7" t="s">
        <v>70</v>
      </c>
      <c r="D8" s="39">
        <v>3</v>
      </c>
      <c r="E8" s="26" t="s">
        <v>85</v>
      </c>
      <c r="F8" s="78" t="s">
        <v>79</v>
      </c>
      <c r="G8" s="25">
        <f>IF(F8=I7,I8*D8)+IF(F8=J7,J8*D8)+IF(F8=K7,K8*D8)+IF(F8=L7,L8*D8)</f>
        <v>2.25</v>
      </c>
      <c r="I8" s="47">
        <v>1</v>
      </c>
      <c r="J8" s="47">
        <v>0.75</v>
      </c>
      <c r="K8" s="47">
        <v>0.5</v>
      </c>
      <c r="L8" s="47">
        <v>0</v>
      </c>
      <c r="N8" s="47">
        <f>IF(F8=I7,N7)+IF(F8=J7,N7)+IF(F8=K7,N7)+IF(F8=L7,N7)+IF(F8=O7,O7)</f>
        <v>1</v>
      </c>
      <c r="Q8" s="47">
        <f t="shared" ref="Q8:Q15" si="0">D8*N8</f>
        <v>3</v>
      </c>
    </row>
    <row r="9" spans="3:17" ht="255.75" thickBot="1" x14ac:dyDescent="0.3">
      <c r="C9" s="8" t="s">
        <v>71</v>
      </c>
      <c r="D9" s="38">
        <v>3</v>
      </c>
      <c r="E9" s="43" t="s">
        <v>86</v>
      </c>
      <c r="F9" s="79" t="s">
        <v>79</v>
      </c>
      <c r="G9" s="25">
        <f>IF(F9=I7,I9*D9)+IF(F9=J7,J9*D9)+IF(F9=K7,K9*D9)+IF(F9=L7,L9*D9)+IF(F9=L5,M9*D9)</f>
        <v>2.25</v>
      </c>
      <c r="I9" s="47">
        <v>1</v>
      </c>
      <c r="J9" s="47">
        <v>0.75</v>
      </c>
      <c r="K9" s="47">
        <v>0.5</v>
      </c>
      <c r="L9" s="47">
        <v>0.25</v>
      </c>
      <c r="M9" s="47">
        <v>0</v>
      </c>
      <c r="N9" s="47">
        <f>IF(F9=I7,N7)+IF(F9=J7,N7)+IF(F9=K7,N7)+IF(F9=L7,N7)+IF(F9=M7,N7)+IF(F9=O7,O7)</f>
        <v>1</v>
      </c>
      <c r="Q9" s="47">
        <f t="shared" si="0"/>
        <v>3</v>
      </c>
    </row>
    <row r="10" spans="3:17" ht="60.75" thickBot="1" x14ac:dyDescent="0.3">
      <c r="C10" s="8" t="s">
        <v>72</v>
      </c>
      <c r="D10" s="40">
        <v>2</v>
      </c>
      <c r="E10" s="43" t="s">
        <v>87</v>
      </c>
      <c r="F10" s="80" t="s">
        <v>80</v>
      </c>
      <c r="G10" s="25">
        <f>IF(F10=I7,I10*D10)+IF(F10=J7,J10*D10)+IF(F10=K7,K10*D10)</f>
        <v>0.5</v>
      </c>
      <c r="I10" s="47">
        <v>1</v>
      </c>
      <c r="J10" s="47">
        <v>0.5</v>
      </c>
      <c r="K10" s="47">
        <v>0.25</v>
      </c>
      <c r="N10" s="47">
        <f>IF(F10=I7,N7)+IF(F10=J7,N7)+IF(F10=K7,N7)+IF(F10=L7,N7)+IF(F10=O7,O7)</f>
        <v>1</v>
      </c>
      <c r="Q10" s="47">
        <f t="shared" si="0"/>
        <v>2</v>
      </c>
    </row>
    <row r="11" spans="3:17" ht="90.75" thickBot="1" x14ac:dyDescent="0.3">
      <c r="C11" s="8" t="s">
        <v>73</v>
      </c>
      <c r="D11" s="38">
        <v>2</v>
      </c>
      <c r="E11" s="43" t="s">
        <v>88</v>
      </c>
      <c r="F11" s="80">
        <v>0</v>
      </c>
      <c r="G11" s="25">
        <f>IF(F11=I7,I11*D11)+IF(F11=J7,J11*D11)+IF(F11=K7,K11*D11)</f>
        <v>0</v>
      </c>
      <c r="I11" s="47">
        <v>1</v>
      </c>
      <c r="J11" s="47">
        <v>0.75</v>
      </c>
      <c r="K11" s="47">
        <v>0.25</v>
      </c>
      <c r="N11" s="47">
        <f>IF(F11=I7,N7)+IF(F11=J7,N7)+IF(F11=K7,N7)+IF(F11=L7,N7)+IF(F11=O7,O7)</f>
        <v>0</v>
      </c>
      <c r="Q11" s="47">
        <f t="shared" si="0"/>
        <v>0</v>
      </c>
    </row>
    <row r="12" spans="3:17" ht="75.75" thickBot="1" x14ac:dyDescent="0.3">
      <c r="C12" s="8" t="s">
        <v>74</v>
      </c>
      <c r="D12" s="38">
        <v>2</v>
      </c>
      <c r="E12" s="43" t="s">
        <v>89</v>
      </c>
      <c r="F12" s="80" t="s">
        <v>78</v>
      </c>
      <c r="G12" s="25">
        <f>IF(F12=I7,I12*D12)+IF(F12=J7,J12*D12)+IF(F12=K7,K12*D12)</f>
        <v>2</v>
      </c>
      <c r="I12" s="47">
        <v>1</v>
      </c>
      <c r="J12" s="47">
        <v>0.75</v>
      </c>
      <c r="K12" s="47">
        <v>0.25</v>
      </c>
      <c r="N12" s="47">
        <f>IF(F12=I7,N7)+IF(F12=J7,N7)+IF(F12=K7,N7)+IF(F12=L7,N7)+IF(F12=O7,O7)</f>
        <v>1</v>
      </c>
      <c r="Q12" s="47">
        <f t="shared" si="0"/>
        <v>2</v>
      </c>
    </row>
    <row r="13" spans="3:17" ht="225.75" thickBot="1" x14ac:dyDescent="0.3">
      <c r="C13" s="8" t="s">
        <v>75</v>
      </c>
      <c r="D13" s="38">
        <v>3</v>
      </c>
      <c r="E13" s="43" t="s">
        <v>90</v>
      </c>
      <c r="F13" s="80">
        <v>0</v>
      </c>
      <c r="G13" s="25">
        <f>IF(F13=I7,I13*D13)+IF(F13=J7,J13*D13)+IF(F13=K7,K13*D13)+IF(F13=L7,L13*D13)+IF(F13=M5,M13*D13)</f>
        <v>0</v>
      </c>
      <c r="I13" s="47">
        <v>1</v>
      </c>
      <c r="J13" s="47">
        <v>0.75</v>
      </c>
      <c r="K13" s="47">
        <v>0.5</v>
      </c>
      <c r="L13" s="47">
        <v>0.25</v>
      </c>
      <c r="M13" s="47">
        <v>0</v>
      </c>
      <c r="N13" s="47">
        <f>IF(F13=I7,N7)+IF(F13=J7,N7)+IF(F13=K7,N7)+IF(F13=L7,N7)+IF(F13=M7,N7)+IF(F13=O7,O7)</f>
        <v>0</v>
      </c>
      <c r="Q13" s="47">
        <f t="shared" si="0"/>
        <v>0</v>
      </c>
    </row>
    <row r="14" spans="3:17" ht="150.75" thickBot="1" x14ac:dyDescent="0.3">
      <c r="C14" s="8" t="s">
        <v>76</v>
      </c>
      <c r="D14" s="38">
        <v>3</v>
      </c>
      <c r="E14" s="43" t="s">
        <v>91</v>
      </c>
      <c r="F14" s="80">
        <v>0</v>
      </c>
      <c r="G14" s="25">
        <f>IF(F14=I7,I14*D14)+IF(F14=J7,J14*D14)+IF(F14=K7,K14*D14)+IF(F14=L7,L14*D14)</f>
        <v>0</v>
      </c>
      <c r="I14" s="47">
        <v>1</v>
      </c>
      <c r="J14" s="47">
        <v>0.75</v>
      </c>
      <c r="K14" s="47">
        <v>0.5</v>
      </c>
      <c r="L14" s="47">
        <v>0</v>
      </c>
      <c r="N14" s="47">
        <f>IF(F14=I7,N7)+IF(F14=J7,N7)+IF(F14=K7,N7)+IF(F14=L7,N7)+IF(F14=O7,O7)</f>
        <v>0</v>
      </c>
      <c r="Q14" s="47">
        <f t="shared" si="0"/>
        <v>0</v>
      </c>
    </row>
    <row r="15" spans="3:17" ht="75.75" thickBot="1" x14ac:dyDescent="0.3">
      <c r="C15" s="8" t="s">
        <v>77</v>
      </c>
      <c r="D15" s="38">
        <v>3</v>
      </c>
      <c r="E15" s="43" t="s">
        <v>92</v>
      </c>
      <c r="F15" s="81" t="s">
        <v>78</v>
      </c>
      <c r="G15" s="25">
        <f>IF(F15=I7,I15*D15)+IF(F15=J7,J15*D15)</f>
        <v>3</v>
      </c>
      <c r="I15" s="47">
        <v>1</v>
      </c>
      <c r="J15" s="47">
        <v>0</v>
      </c>
      <c r="N15" s="47">
        <f>IF(F15=I7,N7)+IF(F15=J7,N7)+IF(F15=K7,N7)+IF(F15=L7,N7)+IF(F15=O7,O7)</f>
        <v>1</v>
      </c>
      <c r="Q15" s="47">
        <f t="shared" si="0"/>
        <v>3</v>
      </c>
    </row>
    <row r="17" spans="3:6" x14ac:dyDescent="0.25">
      <c r="C17" s="95" t="s">
        <v>69</v>
      </c>
      <c r="D17" s="96"/>
      <c r="E17" s="97"/>
      <c r="F17" s="61">
        <f>D8+D9+D10+D11+D12+D13+D14+D15</f>
        <v>21</v>
      </c>
    </row>
    <row r="18" spans="3:6" x14ac:dyDescent="0.25">
      <c r="C18" s="98" t="s">
        <v>148</v>
      </c>
      <c r="D18" s="99"/>
      <c r="E18" s="100"/>
      <c r="F18" s="34">
        <f>Q15+Q14+Q13+Q12+Q11+Q10+Q9+Q8</f>
        <v>13</v>
      </c>
    </row>
    <row r="19" spans="3:6" x14ac:dyDescent="0.25">
      <c r="C19" s="91" t="s">
        <v>51</v>
      </c>
      <c r="D19" s="90"/>
      <c r="E19" s="90"/>
      <c r="F19" s="34">
        <f>G8+G9+G10+G11+G12+G13+G14+G15</f>
        <v>10</v>
      </c>
    </row>
    <row r="20" spans="3:6" ht="15.75" thickBot="1" x14ac:dyDescent="0.3">
      <c r="C20" s="91" t="s">
        <v>52</v>
      </c>
      <c r="D20" s="90"/>
      <c r="E20" s="90"/>
      <c r="F20" s="35">
        <f>F19/F18</f>
        <v>0.76923076923076927</v>
      </c>
    </row>
  </sheetData>
  <mergeCells count="8">
    <mergeCell ref="C17:E17"/>
    <mergeCell ref="C18:E18"/>
    <mergeCell ref="C19:E19"/>
    <mergeCell ref="C20:E20"/>
    <mergeCell ref="D2:G2"/>
    <mergeCell ref="D3:G3"/>
    <mergeCell ref="D4:G4"/>
    <mergeCell ref="D5:G5"/>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X24"/>
  <sheetViews>
    <sheetView workbookViewId="0">
      <selection activeCell="D2" sqref="D2:G5"/>
    </sheetView>
  </sheetViews>
  <sheetFormatPr defaultRowHeight="15" x14ac:dyDescent="0.25"/>
  <cols>
    <col min="3" max="3" width="11.42578125" style="2" customWidth="1"/>
    <col min="4" max="4" width="18.140625" style="2" customWidth="1"/>
    <col min="5" max="5" width="59.5703125" style="1" customWidth="1"/>
    <col min="6" max="6" width="14.5703125" style="2" customWidth="1"/>
    <col min="7" max="7" width="12.28515625" style="2" bestFit="1" customWidth="1"/>
    <col min="9" max="24" width="9.140625" style="47"/>
  </cols>
  <sheetData>
    <row r="2" spans="3:17" ht="16.5" customHeight="1" x14ac:dyDescent="0.35">
      <c r="D2" s="92" t="s">
        <v>153</v>
      </c>
      <c r="E2" s="93"/>
      <c r="F2" s="93"/>
      <c r="G2" s="93"/>
    </row>
    <row r="3" spans="3:17" ht="15" customHeight="1" x14ac:dyDescent="0.25">
      <c r="D3" s="94" t="s">
        <v>151</v>
      </c>
      <c r="E3" s="93"/>
      <c r="F3" s="93"/>
      <c r="G3" s="93"/>
    </row>
    <row r="4" spans="3:17" ht="15" customHeight="1" x14ac:dyDescent="0.25">
      <c r="D4" s="94" t="s">
        <v>150</v>
      </c>
      <c r="E4" s="93"/>
      <c r="F4" s="93"/>
      <c r="G4" s="93"/>
    </row>
    <row r="5" spans="3:17" ht="15" customHeight="1" x14ac:dyDescent="0.25">
      <c r="D5" s="94" t="s">
        <v>152</v>
      </c>
      <c r="E5" s="93"/>
      <c r="F5" s="93"/>
      <c r="G5" s="93"/>
    </row>
    <row r="7" spans="3:17" ht="45.75" thickBot="1" x14ac:dyDescent="0.3">
      <c r="C7" s="10" t="s">
        <v>0</v>
      </c>
      <c r="D7" s="10" t="s">
        <v>1</v>
      </c>
      <c r="E7" s="6" t="s">
        <v>2</v>
      </c>
      <c r="F7" s="10" t="s">
        <v>29</v>
      </c>
      <c r="G7" s="10" t="s">
        <v>3</v>
      </c>
      <c r="I7" s="45" t="s">
        <v>78</v>
      </c>
      <c r="J7" s="46" t="s">
        <v>79</v>
      </c>
      <c r="K7" s="46" t="s">
        <v>80</v>
      </c>
      <c r="L7" s="46" t="s">
        <v>81</v>
      </c>
      <c r="M7" s="46" t="s">
        <v>142</v>
      </c>
      <c r="N7" s="47">
        <v>1</v>
      </c>
      <c r="O7" s="47">
        <v>0</v>
      </c>
    </row>
    <row r="8" spans="3:17" ht="102" customHeight="1" x14ac:dyDescent="0.25">
      <c r="C8" s="3">
        <v>2.1</v>
      </c>
      <c r="D8" s="3">
        <v>3</v>
      </c>
      <c r="E8" s="58" t="s">
        <v>93</v>
      </c>
      <c r="F8" s="82" t="s">
        <v>79</v>
      </c>
      <c r="G8" s="25">
        <f>IF(F8=I7,I8*D8)+IF(F8=J7,J8*D8)+IF(F8=K7,K8*D8)</f>
        <v>0.75</v>
      </c>
      <c r="H8" s="11"/>
      <c r="I8" s="47">
        <v>1</v>
      </c>
      <c r="J8" s="47">
        <v>0.25</v>
      </c>
      <c r="K8" s="47">
        <v>0</v>
      </c>
      <c r="N8" s="47">
        <f>IF(F8=I7,N7)+IF(F8=J7,N7)+IF(F8=K7,N7)+IF(F8=L7,N7)+IF(F8=O7,O7)</f>
        <v>1</v>
      </c>
      <c r="Q8" s="47">
        <f t="shared" ref="Q8:Q19" si="0">D8*N8</f>
        <v>3</v>
      </c>
    </row>
    <row r="9" spans="3:17" ht="84.75" customHeight="1" x14ac:dyDescent="0.25">
      <c r="C9" s="3">
        <v>2.2000000000000002</v>
      </c>
      <c r="D9" s="3">
        <v>3</v>
      </c>
      <c r="E9" s="58" t="s">
        <v>94</v>
      </c>
      <c r="F9" s="83" t="s">
        <v>80</v>
      </c>
      <c r="G9" s="25">
        <f>IF(F9=I7,I9*D9)+IF(F9=J7,J9*D9)+IF(F9=K7,K9*D9)</f>
        <v>0</v>
      </c>
      <c r="H9" s="11"/>
      <c r="I9" s="47">
        <v>1</v>
      </c>
      <c r="J9" s="47">
        <v>0.75</v>
      </c>
      <c r="K9" s="47">
        <v>0</v>
      </c>
      <c r="N9" s="47">
        <f>IF(F9=I7,N7)+IF(F9=J7,N7)+IF(F9=K7,N7)+IF(F9=L7,N7)+IF(F9=O7,O7)</f>
        <v>1</v>
      </c>
      <c r="Q9" s="47">
        <f t="shared" si="0"/>
        <v>3</v>
      </c>
    </row>
    <row r="10" spans="3:17" ht="120" customHeight="1" x14ac:dyDescent="0.25">
      <c r="C10" s="3">
        <v>2.2999999999999998</v>
      </c>
      <c r="D10" s="3">
        <v>3</v>
      </c>
      <c r="E10" s="43" t="s">
        <v>95</v>
      </c>
      <c r="F10" s="84" t="s">
        <v>79</v>
      </c>
      <c r="G10" s="25">
        <f>IF(F10=I7,I10*D10)+IF(F10=J7,J10*D10)+IF(F10=K7,K10*D10)</f>
        <v>2.25</v>
      </c>
      <c r="H10" s="11"/>
      <c r="I10" s="47">
        <v>1</v>
      </c>
      <c r="J10" s="47">
        <v>0.75</v>
      </c>
      <c r="K10" s="47">
        <v>0</v>
      </c>
      <c r="N10" s="47">
        <f>IF(F10=I7,N7)+IF(F10=J7,N7)+IF(F10=K7,N7)+IF(F10=L7,N7)+IF(F10=O7,O7)</f>
        <v>1</v>
      </c>
      <c r="Q10" s="47">
        <f t="shared" si="0"/>
        <v>3</v>
      </c>
    </row>
    <row r="11" spans="3:17" ht="102.75" customHeight="1" x14ac:dyDescent="0.25">
      <c r="C11" s="3">
        <v>2.4</v>
      </c>
      <c r="D11" s="3">
        <v>3</v>
      </c>
      <c r="E11" s="43" t="s">
        <v>96</v>
      </c>
      <c r="F11" s="84" t="s">
        <v>79</v>
      </c>
      <c r="G11" s="25">
        <f>IF(F11=I7,I11*D11)+IF(F11=J7,J11*D11)+IF(F11=K7,K11*D11)</f>
        <v>2.25</v>
      </c>
      <c r="H11" s="11"/>
      <c r="I11" s="47">
        <v>1</v>
      </c>
      <c r="J11" s="47">
        <v>0.75</v>
      </c>
      <c r="K11" s="47">
        <v>0</v>
      </c>
      <c r="N11" s="47">
        <f>IF(F11=I7,N7)+IF(F11=J7,N7)+IF(F11=K7,N7)+IF(F11=L7,N7)+IF(F11=O7,O7)</f>
        <v>1</v>
      </c>
      <c r="Q11" s="47">
        <f t="shared" si="0"/>
        <v>3</v>
      </c>
    </row>
    <row r="12" spans="3:17" ht="300" x14ac:dyDescent="0.25">
      <c r="C12" s="41">
        <v>2.5</v>
      </c>
      <c r="D12" s="3">
        <v>2</v>
      </c>
      <c r="E12" s="43" t="s">
        <v>97</v>
      </c>
      <c r="F12" s="84" t="s">
        <v>79</v>
      </c>
      <c r="G12" s="25">
        <f>IF(F12=I7,I12*D12)+IF(F12=J7,J12*D12)+IF(F12=K7,K12*D12)+IF(F12=L7,L12*D12)+IF(F12=M7,M12*D12)</f>
        <v>1.5</v>
      </c>
      <c r="H12" s="11"/>
      <c r="I12" s="47">
        <v>1</v>
      </c>
      <c r="J12" s="47">
        <v>0.75</v>
      </c>
      <c r="K12" s="47">
        <v>0.5</v>
      </c>
      <c r="L12" s="47">
        <v>0.25</v>
      </c>
      <c r="M12" s="47">
        <v>0</v>
      </c>
      <c r="N12" s="47">
        <f>IF(F12=I7,N7)+IF(F12=J7,N7)+IF(F12=K7,N7)+IF(F12=L7,N7)+IF(F12=M7,N7)+IF(F12=O7,O7)</f>
        <v>1</v>
      </c>
      <c r="Q12" s="47">
        <f t="shared" si="0"/>
        <v>2</v>
      </c>
    </row>
    <row r="13" spans="3:17" ht="125.25" customHeight="1" x14ac:dyDescent="0.25">
      <c r="C13" s="41">
        <v>2.6</v>
      </c>
      <c r="D13" s="3">
        <v>3</v>
      </c>
      <c r="E13" s="43" t="s">
        <v>98</v>
      </c>
      <c r="F13" s="84" t="s">
        <v>78</v>
      </c>
      <c r="G13" s="25">
        <f>IF(F13=I7,I13*D13)+IF(F13=J7,J13*D13)+IF(F13=K7,K13*D13)</f>
        <v>3</v>
      </c>
      <c r="H13" s="11"/>
      <c r="I13" s="47">
        <v>1</v>
      </c>
      <c r="J13" s="47">
        <v>0.75</v>
      </c>
      <c r="K13" s="47">
        <v>0</v>
      </c>
      <c r="N13" s="47">
        <f>IF(F13=I7,N7)+IF(F13=J7,N7)+IF(F13=K7,N7)+IF(F13=L7,N7)+IF(F13=O7,O7)</f>
        <v>1</v>
      </c>
      <c r="Q13" s="47">
        <f t="shared" si="0"/>
        <v>3</v>
      </c>
    </row>
    <row r="14" spans="3:17" ht="110.25" customHeight="1" x14ac:dyDescent="0.25">
      <c r="C14" s="3">
        <v>2.7</v>
      </c>
      <c r="D14" s="3">
        <v>3</v>
      </c>
      <c r="E14" s="43" t="s">
        <v>99</v>
      </c>
      <c r="F14" s="84">
        <v>0</v>
      </c>
      <c r="G14" s="25">
        <f>IF(F14=I7,I14*D14)+IF(F14=J7,J14*D14)+IF(F14=K7,K14*D14)+IF(F14=L7,L14*D14)+IF(F14=M7,M14*D14)</f>
        <v>0</v>
      </c>
      <c r="H14" s="11"/>
      <c r="I14" s="47">
        <v>1</v>
      </c>
      <c r="J14" s="47">
        <v>0.75</v>
      </c>
      <c r="K14" s="47">
        <v>0.5</v>
      </c>
      <c r="L14" s="47">
        <v>0.25</v>
      </c>
      <c r="N14" s="47">
        <f>IF(F14=I7,N7)+IF(F14=J7,N7)+IF(F14=K7,N7)+IF(F14=L7,N7)+IF(F14=M7,N7)+IF(F14=O7,O7)</f>
        <v>0</v>
      </c>
      <c r="Q14" s="47">
        <f t="shared" si="0"/>
        <v>0</v>
      </c>
    </row>
    <row r="15" spans="3:17" ht="141" customHeight="1" x14ac:dyDescent="0.25">
      <c r="C15" s="3">
        <v>2.8</v>
      </c>
      <c r="D15" s="3">
        <v>3</v>
      </c>
      <c r="E15" s="43" t="s">
        <v>100</v>
      </c>
      <c r="F15" s="84" t="s">
        <v>78</v>
      </c>
      <c r="G15" s="25">
        <f>IF(F15=I7,I15*D15)+IF(F15=J7,J15*D15)+IF(F15=K7,K15*D15)</f>
        <v>3</v>
      </c>
      <c r="H15" s="11"/>
      <c r="I15" s="47">
        <v>1</v>
      </c>
      <c r="J15" s="47">
        <v>0.75</v>
      </c>
      <c r="K15" s="47">
        <v>0</v>
      </c>
      <c r="N15" s="47">
        <f>IF(F15=I7,N7)+IF(F15=J7,N7)+IF(F15=K7,N7)+IF(F15=L7,N7)+IF(F15=M7,N7)+IF(F15=O7,O7)</f>
        <v>1</v>
      </c>
      <c r="Q15" s="47">
        <f t="shared" si="0"/>
        <v>3</v>
      </c>
    </row>
    <row r="16" spans="3:17" ht="60" x14ac:dyDescent="0.25">
      <c r="C16" s="3">
        <v>2.9</v>
      </c>
      <c r="D16" s="3">
        <v>3</v>
      </c>
      <c r="E16" s="43" t="s">
        <v>101</v>
      </c>
      <c r="F16" s="84" t="s">
        <v>78</v>
      </c>
      <c r="G16" s="25">
        <f>IF(F16=I7,I16*D16)+IF(F16=J7,J16*D16)</f>
        <v>3</v>
      </c>
      <c r="H16" s="11"/>
      <c r="I16" s="47">
        <v>1</v>
      </c>
      <c r="J16" s="47">
        <v>0</v>
      </c>
      <c r="N16" s="47">
        <f>IF(F16=I7,N7)+IF(F16=J7,N7)+IF(F16=K7,N7)+IF(F16=L7,N7)+IF(F16=O7,O7)</f>
        <v>1</v>
      </c>
      <c r="Q16" s="47">
        <f t="shared" si="0"/>
        <v>3</v>
      </c>
    </row>
    <row r="17" spans="3:17" ht="123" customHeight="1" x14ac:dyDescent="0.25">
      <c r="C17" s="64" t="s">
        <v>149</v>
      </c>
      <c r="D17" s="3">
        <v>3</v>
      </c>
      <c r="E17" s="43" t="s">
        <v>102</v>
      </c>
      <c r="F17" s="84" t="s">
        <v>78</v>
      </c>
      <c r="G17" s="25">
        <f>IF(F17=I7,I17*D17)+IF(F17=J7,J17*D17)+IF(F17=K7,K17*D17)+IF(F17=L7,L17*D17)</f>
        <v>3</v>
      </c>
      <c r="H17" s="11"/>
      <c r="I17" s="47">
        <v>1</v>
      </c>
      <c r="J17" s="47">
        <v>0.75</v>
      </c>
      <c r="K17" s="47">
        <v>0.5</v>
      </c>
      <c r="L17" s="47">
        <v>0</v>
      </c>
      <c r="N17" s="47">
        <f>IF(F17=I7,N7)+IF(F17=J7,N7)+IF(F17=K7,N7)+IF(F17=L7,N7)+IF(F17=O7,O7)</f>
        <v>1</v>
      </c>
      <c r="Q17" s="47">
        <f t="shared" si="0"/>
        <v>3</v>
      </c>
    </row>
    <row r="18" spans="3:17" ht="247.5" customHeight="1" x14ac:dyDescent="0.25">
      <c r="C18" s="3">
        <v>2.11</v>
      </c>
      <c r="D18" s="3">
        <v>3</v>
      </c>
      <c r="E18" s="43" t="s">
        <v>103</v>
      </c>
      <c r="F18" s="84" t="s">
        <v>78</v>
      </c>
      <c r="G18" s="25">
        <f>IF(F18=I7,I18*D18)+IF(F18=J7,J18*D18)+IF(F18=K7,K18*D18)+IF(F18=L7,L18*D18)</f>
        <v>3</v>
      </c>
      <c r="H18" s="11"/>
      <c r="I18" s="47">
        <v>1</v>
      </c>
      <c r="J18" s="47">
        <v>0.75</v>
      </c>
      <c r="K18" s="47">
        <v>0.25</v>
      </c>
      <c r="L18" s="47">
        <v>0</v>
      </c>
      <c r="N18" s="47">
        <f>IF(F18=I7,N7)+IF(F18=J7,N7)+IF(F18=K7,N7)+IF(F18=L7,N7)+IF(F18=O7,O7)</f>
        <v>1</v>
      </c>
      <c r="Q18" s="47">
        <f t="shared" si="0"/>
        <v>3</v>
      </c>
    </row>
    <row r="19" spans="3:17" ht="255.75" customHeight="1" thickBot="1" x14ac:dyDescent="0.3">
      <c r="C19" s="3">
        <v>2.12</v>
      </c>
      <c r="D19" s="3">
        <v>3</v>
      </c>
      <c r="E19" s="43" t="s">
        <v>104</v>
      </c>
      <c r="F19" s="85" t="s">
        <v>81</v>
      </c>
      <c r="G19" s="65">
        <f>IF(F19=I7,I19*D19)+IF(F19=J7,J19*D19)+IF(F19=K7,K19*D19)+IF(F19=L7,L19*D19)</f>
        <v>0</v>
      </c>
      <c r="H19" s="11"/>
      <c r="I19" s="47">
        <v>1</v>
      </c>
      <c r="J19" s="47">
        <v>0.5</v>
      </c>
      <c r="K19" s="47">
        <v>0.25</v>
      </c>
      <c r="L19" s="47">
        <v>0</v>
      </c>
      <c r="N19" s="47">
        <f>IF(F19=I7,N7)+IF(F19=J7,N7)+IF(F19=K7,N7)+IF(F19=L7,N7)+IF(F19=O7,O7)</f>
        <v>1</v>
      </c>
      <c r="Q19" s="47">
        <f t="shared" si="0"/>
        <v>3</v>
      </c>
    </row>
    <row r="20" spans="3:17" x14ac:dyDescent="0.25">
      <c r="G20" s="55"/>
    </row>
    <row r="21" spans="3:17" ht="15" customHeight="1" x14ac:dyDescent="0.25">
      <c r="C21" s="90" t="s">
        <v>69</v>
      </c>
      <c r="D21" s="90"/>
      <c r="E21" s="90"/>
      <c r="F21" s="61">
        <f>D8+D9+D10+D11+D12+D13+D14+D15+D16+D17+D18+D19</f>
        <v>35</v>
      </c>
    </row>
    <row r="22" spans="3:17" x14ac:dyDescent="0.25">
      <c r="C22" s="91" t="s">
        <v>148</v>
      </c>
      <c r="D22" s="91"/>
      <c r="E22" s="91"/>
      <c r="F22" s="56">
        <f>Q19+Q18+Q17+Q16+Q15+Q14+Q13+Q12+Q11+Q10+Q9+Q8</f>
        <v>32</v>
      </c>
    </row>
    <row r="23" spans="3:17" ht="15" customHeight="1" x14ac:dyDescent="0.25">
      <c r="C23" s="91" t="s">
        <v>51</v>
      </c>
      <c r="D23" s="90"/>
      <c r="E23" s="90"/>
      <c r="F23" s="56">
        <f>G8+G9+G10+G11+G12+G13+G14+G15+G16+G17+G18+G19</f>
        <v>21.75</v>
      </c>
    </row>
    <row r="24" spans="3:17" x14ac:dyDescent="0.25">
      <c r="C24" s="91" t="s">
        <v>52</v>
      </c>
      <c r="D24" s="90"/>
      <c r="E24" s="90"/>
      <c r="F24" s="57">
        <f>F23/F22</f>
        <v>0.6796875</v>
      </c>
    </row>
  </sheetData>
  <mergeCells count="8">
    <mergeCell ref="C21:E21"/>
    <mergeCell ref="C22:E22"/>
    <mergeCell ref="C23:E23"/>
    <mergeCell ref="C24:E24"/>
    <mergeCell ref="D2:G2"/>
    <mergeCell ref="D3:G3"/>
    <mergeCell ref="D4:G4"/>
    <mergeCell ref="D5:G5"/>
  </mergeCells>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Z49"/>
  <sheetViews>
    <sheetView workbookViewId="0">
      <selection activeCell="D5" sqref="D2:G5"/>
    </sheetView>
  </sheetViews>
  <sheetFormatPr defaultRowHeight="15" x14ac:dyDescent="0.25"/>
  <cols>
    <col min="3" max="3" width="11.42578125" style="2" customWidth="1"/>
    <col min="4" max="4" width="18.140625" style="2" customWidth="1"/>
    <col min="5" max="5" width="59.5703125" style="1" customWidth="1"/>
    <col min="6" max="6" width="14.5703125" style="2" customWidth="1"/>
    <col min="7" max="7" width="12.85546875" style="2" customWidth="1"/>
    <col min="9" max="20" width="9.140625" style="47"/>
    <col min="21" max="26" width="9.140625" style="62"/>
  </cols>
  <sheetData>
    <row r="2" spans="3:17" ht="16.5" customHeight="1" x14ac:dyDescent="0.35">
      <c r="D2" s="92" t="s">
        <v>153</v>
      </c>
      <c r="E2" s="93"/>
      <c r="F2" s="93"/>
      <c r="G2" s="93"/>
    </row>
    <row r="3" spans="3:17" ht="15" customHeight="1" x14ac:dyDescent="0.25">
      <c r="D3" s="94" t="s">
        <v>151</v>
      </c>
      <c r="E3" s="93"/>
      <c r="F3" s="93"/>
      <c r="G3" s="93"/>
    </row>
    <row r="4" spans="3:17" ht="15" customHeight="1" x14ac:dyDescent="0.25">
      <c r="D4" s="94" t="s">
        <v>150</v>
      </c>
      <c r="E4" s="93"/>
      <c r="F4" s="93"/>
      <c r="G4" s="93"/>
    </row>
    <row r="5" spans="3:17" ht="15" customHeight="1" x14ac:dyDescent="0.25">
      <c r="D5" s="94" t="s">
        <v>152</v>
      </c>
      <c r="E5" s="93"/>
      <c r="F5" s="93"/>
      <c r="G5" s="93"/>
    </row>
    <row r="7" spans="3:17" ht="45.75" thickBot="1" x14ac:dyDescent="0.3">
      <c r="C7" s="63" t="s">
        <v>0</v>
      </c>
      <c r="D7" s="63" t="s">
        <v>1</v>
      </c>
      <c r="E7" s="63" t="s">
        <v>2</v>
      </c>
      <c r="F7" s="10" t="s">
        <v>29</v>
      </c>
      <c r="G7" s="63" t="s">
        <v>3</v>
      </c>
      <c r="I7" s="45" t="s">
        <v>78</v>
      </c>
      <c r="J7" s="46" t="s">
        <v>79</v>
      </c>
      <c r="K7" s="46" t="s">
        <v>80</v>
      </c>
      <c r="L7" s="46" t="s">
        <v>81</v>
      </c>
      <c r="M7" s="46" t="s">
        <v>142</v>
      </c>
      <c r="N7" s="47">
        <v>1</v>
      </c>
      <c r="O7" s="47">
        <v>0</v>
      </c>
    </row>
    <row r="8" spans="3:17" ht="120" x14ac:dyDescent="0.25">
      <c r="C8" s="41">
        <v>3.1</v>
      </c>
      <c r="D8" s="36">
        <v>2</v>
      </c>
      <c r="E8" s="49" t="s">
        <v>105</v>
      </c>
      <c r="F8" s="86" t="s">
        <v>78</v>
      </c>
      <c r="G8" s="25">
        <f>IF(F8=I7,I8*D8)+IF(F8=J7,J8*D8)</f>
        <v>2</v>
      </c>
      <c r="I8" s="47">
        <v>1</v>
      </c>
      <c r="J8" s="47">
        <v>0</v>
      </c>
      <c r="N8" s="47">
        <f>IF(F8=I7,N7)+IF(F8=J7,N7)+IF(F8=K7,N7)+IF(F8=L7,N7)+IF(F8=O7,O7)</f>
        <v>1</v>
      </c>
      <c r="Q8" s="47">
        <f t="shared" ref="Q8:Q44" si="0">N8*D8</f>
        <v>2</v>
      </c>
    </row>
    <row r="9" spans="3:17" ht="60" x14ac:dyDescent="0.25">
      <c r="C9" s="36">
        <v>3.2</v>
      </c>
      <c r="D9" s="36">
        <v>4</v>
      </c>
      <c r="E9" s="42" t="s">
        <v>106</v>
      </c>
      <c r="F9" s="87" t="s">
        <v>79</v>
      </c>
      <c r="G9" s="25">
        <f>IF(F9=I7,I9*D9)+IF(F9=J7,J9*D9)</f>
        <v>0</v>
      </c>
      <c r="I9" s="47">
        <v>1</v>
      </c>
      <c r="J9" s="47">
        <v>0</v>
      </c>
      <c r="N9" s="47">
        <f>IF(F9=I7,N7)+IF(F9=J7,N7)+IF(F9=K7,N7)+IF(F9=L7,N7)+IF(F9=M7,N7)+IF(F9=O7,O7)</f>
        <v>1</v>
      </c>
      <c r="Q9" s="47">
        <f t="shared" si="0"/>
        <v>4</v>
      </c>
    </row>
    <row r="10" spans="3:17" ht="105" x14ac:dyDescent="0.25">
      <c r="C10" s="36">
        <v>3.3</v>
      </c>
      <c r="D10" s="36">
        <v>2</v>
      </c>
      <c r="E10" s="50" t="s">
        <v>107</v>
      </c>
      <c r="F10" s="88" t="s">
        <v>78</v>
      </c>
      <c r="G10" s="25">
        <f>IF(F10=I7,I10*D10)+IF(F10=J7,J10*D10)+IF(F10=K7,K10*D10)</f>
        <v>2</v>
      </c>
      <c r="I10" s="47">
        <v>1</v>
      </c>
      <c r="J10" s="47">
        <v>0.25</v>
      </c>
      <c r="K10" s="47">
        <v>0</v>
      </c>
      <c r="N10" s="47">
        <f>IF(F10=I7,N7)+IF(F10=J7,N7)+IF(F10=K7,N7)+IF(F10=L7,N7)+IF(F10=O7,O7)</f>
        <v>1</v>
      </c>
      <c r="Q10" s="47">
        <f t="shared" si="0"/>
        <v>2</v>
      </c>
    </row>
    <row r="11" spans="3:17" ht="105" x14ac:dyDescent="0.25">
      <c r="C11" s="3">
        <v>3.4</v>
      </c>
      <c r="D11" s="3">
        <v>4</v>
      </c>
      <c r="E11" s="43" t="s">
        <v>108</v>
      </c>
      <c r="F11" s="87" t="s">
        <v>78</v>
      </c>
      <c r="G11" s="25">
        <f>IF(F11=I7,I11*D11)+IF(F11=J7,J11*D11)+IF(F11=K7,K11*D11)+IF(F11=L7,L11*D11)</f>
        <v>4</v>
      </c>
      <c r="I11" s="47">
        <v>1</v>
      </c>
      <c r="J11" s="47">
        <v>0.75</v>
      </c>
      <c r="K11" s="47">
        <v>0.5</v>
      </c>
      <c r="L11" s="47">
        <v>0.25</v>
      </c>
      <c r="N11" s="47">
        <f>IF(F11=I7,N7)+IF(F11=J7,N7)+IF(F11=K7,N7)+IF(F11=L7,N7)+IF(F11=O7,O7)</f>
        <v>1</v>
      </c>
      <c r="Q11" s="47">
        <f t="shared" si="0"/>
        <v>4</v>
      </c>
    </row>
    <row r="12" spans="3:17" ht="75" x14ac:dyDescent="0.25">
      <c r="C12" s="3">
        <v>3.5</v>
      </c>
      <c r="D12" s="3">
        <v>3</v>
      </c>
      <c r="E12" s="43" t="s">
        <v>109</v>
      </c>
      <c r="F12" s="87" t="s">
        <v>78</v>
      </c>
      <c r="G12" s="25">
        <f>IF(F12=I7,I12*D12)+IF(F12=J7,J12*D12)+IF(F12=K7,K12*D12)+IF(F12=L7,L12*D12)</f>
        <v>3</v>
      </c>
      <c r="I12" s="47">
        <v>1</v>
      </c>
      <c r="J12" s="47">
        <v>0.75</v>
      </c>
      <c r="K12" s="47">
        <v>0.5</v>
      </c>
      <c r="L12" s="47">
        <v>0.25</v>
      </c>
      <c r="N12" s="47">
        <f>IF(F12=I7,N7)+IF(F12=J7,N7)+IF(F12=K7,N7)+IF(F12=L7,N7)+IF(F12=O7,O7)</f>
        <v>1</v>
      </c>
      <c r="Q12" s="47">
        <f t="shared" si="0"/>
        <v>3</v>
      </c>
    </row>
    <row r="13" spans="3:17" ht="75" x14ac:dyDescent="0.25">
      <c r="C13" s="3">
        <v>3.6</v>
      </c>
      <c r="D13" s="3">
        <v>3</v>
      </c>
      <c r="E13" s="43" t="s">
        <v>110</v>
      </c>
      <c r="F13" s="88" t="s">
        <v>78</v>
      </c>
      <c r="G13" s="25">
        <f>IF(F13=I7,I13*D13)+IF(F13=J7,J13*D13)+IF(F13=K7,K13*D13)</f>
        <v>3</v>
      </c>
      <c r="I13" s="47">
        <v>1</v>
      </c>
      <c r="J13" s="47">
        <v>0.75</v>
      </c>
      <c r="K13" s="47">
        <v>0.5</v>
      </c>
      <c r="N13" s="47">
        <f>IF(F13=I7,N7)+IF(F13=J7,N7)+IF(F13=K7,N7)+IF(F13=L7,N7)+IF(F13=M7,N7)+IF(F13=O7,O7)</f>
        <v>1</v>
      </c>
      <c r="Q13" s="47">
        <f t="shared" si="0"/>
        <v>3</v>
      </c>
    </row>
    <row r="14" spans="3:17" ht="75" x14ac:dyDescent="0.25">
      <c r="C14" s="3">
        <v>3.7</v>
      </c>
      <c r="D14" s="3">
        <v>4</v>
      </c>
      <c r="E14" s="50" t="s">
        <v>111</v>
      </c>
      <c r="F14" s="87" t="s">
        <v>79</v>
      </c>
      <c r="G14" s="25">
        <f>IF(F14=I7,I14*D14)+IF(F14=J7,J14*D14)+IF(F14=K7,K14*D14)</f>
        <v>2</v>
      </c>
      <c r="I14" s="47">
        <v>1</v>
      </c>
      <c r="J14" s="47">
        <v>0.5</v>
      </c>
      <c r="K14" s="47">
        <v>0</v>
      </c>
      <c r="N14" s="47">
        <f>IF(F14=I7,N7)+IF(F14=J7,N7)+IF(F14=K7,N7)+IF(F14=L7,N7)+IF(F14=M7,N7)+IF(F14=O7,O7)</f>
        <v>1</v>
      </c>
      <c r="Q14" s="47">
        <f t="shared" si="0"/>
        <v>4</v>
      </c>
    </row>
    <row r="15" spans="3:17" ht="60" x14ac:dyDescent="0.25">
      <c r="C15" s="3">
        <v>3.8</v>
      </c>
      <c r="D15" s="3">
        <v>3</v>
      </c>
      <c r="E15" s="43" t="s">
        <v>112</v>
      </c>
      <c r="F15" s="87" t="s">
        <v>78</v>
      </c>
      <c r="G15" s="25">
        <f>IF(F15=I7,I15*D15)+IF(F15=J7,J15*D15)</f>
        <v>3</v>
      </c>
      <c r="I15" s="47">
        <v>1</v>
      </c>
      <c r="J15" s="47">
        <v>0</v>
      </c>
      <c r="N15" s="47">
        <f>IF(F15=I7,N7)+IF(F15=J7,N7)+IF(F15=K7,N7)+IF(F15=L7,N7)+IF(F15=O7,O7)</f>
        <v>1</v>
      </c>
      <c r="Q15" s="47">
        <f t="shared" si="0"/>
        <v>3</v>
      </c>
    </row>
    <row r="16" spans="3:17" ht="105" x14ac:dyDescent="0.25">
      <c r="C16" s="3">
        <v>3.9</v>
      </c>
      <c r="D16" s="3">
        <v>3</v>
      </c>
      <c r="E16" s="43" t="s">
        <v>113</v>
      </c>
      <c r="F16" s="88" t="s">
        <v>78</v>
      </c>
      <c r="G16" s="25">
        <f>IF(F16=I7,I16*D16)+IF(F16=J7,J16*D16)</f>
        <v>3</v>
      </c>
      <c r="I16" s="47">
        <v>1</v>
      </c>
      <c r="J16" s="47">
        <v>0</v>
      </c>
      <c r="N16" s="47">
        <f>IF(F16=I7,N7)+IF(F16=J7,N7)+IF(F16=K7,N7)+IF(F16=L7,N7)+IF(F16=O7,O7)</f>
        <v>1</v>
      </c>
      <c r="Q16" s="47">
        <f t="shared" si="0"/>
        <v>3</v>
      </c>
    </row>
    <row r="17" spans="3:17" ht="75" x14ac:dyDescent="0.25">
      <c r="C17" s="64" t="s">
        <v>83</v>
      </c>
      <c r="D17" s="3">
        <v>3</v>
      </c>
      <c r="E17" s="43" t="s">
        <v>114</v>
      </c>
      <c r="F17" s="87" t="s">
        <v>78</v>
      </c>
      <c r="G17" s="25">
        <f>IF(F17=I7,I17*D17)+IF(F17=J7,J17*D17)</f>
        <v>3</v>
      </c>
      <c r="I17" s="47">
        <v>1</v>
      </c>
      <c r="J17" s="47">
        <v>0</v>
      </c>
      <c r="N17" s="47">
        <f>IF(F17=I7,N7)+IF(F17=J7,N7)+IF(F17=K7,N7)+IF(F17=L7,N7)+IF(F17=O7,O7)</f>
        <v>1</v>
      </c>
      <c r="Q17" s="47">
        <f t="shared" si="0"/>
        <v>3</v>
      </c>
    </row>
    <row r="18" spans="3:17" ht="90" x14ac:dyDescent="0.25">
      <c r="C18" s="3">
        <v>3.11</v>
      </c>
      <c r="D18" s="3">
        <v>4</v>
      </c>
      <c r="E18" s="43" t="s">
        <v>115</v>
      </c>
      <c r="F18" s="87">
        <v>0</v>
      </c>
      <c r="G18" s="25">
        <f>IF(F18=I7,I18*D18)+IF(F18=J7,J18*D18)+IF(F18=K7,K18*D18)</f>
        <v>0</v>
      </c>
      <c r="I18" s="47">
        <v>1</v>
      </c>
      <c r="J18" s="47">
        <v>0.5</v>
      </c>
      <c r="K18" s="47">
        <v>0.25</v>
      </c>
      <c r="N18" s="47">
        <f>IF(F18=I7,N7)+IF(F18=J7,N7)+IF(F18=K7,N7)+IF(F18=L7,N7)+IF(F18=O7,O7)</f>
        <v>0</v>
      </c>
      <c r="Q18" s="47">
        <f t="shared" si="0"/>
        <v>0</v>
      </c>
    </row>
    <row r="19" spans="3:17" ht="180" x14ac:dyDescent="0.25">
      <c r="C19" s="3">
        <v>3.12</v>
      </c>
      <c r="D19" s="3">
        <v>4</v>
      </c>
      <c r="E19" s="43" t="s">
        <v>116</v>
      </c>
      <c r="F19" s="88">
        <v>0</v>
      </c>
      <c r="G19" s="25">
        <f>IF(F19=I7,I19*D19)+IF(F19=J7,J19*D19)+IF(F19=K7,K19*D19)+IF(F19=L7,L19*D19)+IF(F19=M7,M19*D19)</f>
        <v>0</v>
      </c>
      <c r="I19" s="47">
        <v>1</v>
      </c>
      <c r="J19" s="47">
        <v>0.75</v>
      </c>
      <c r="K19" s="47">
        <v>0.5</v>
      </c>
      <c r="L19" s="47">
        <v>0.25</v>
      </c>
      <c r="M19" s="47">
        <v>0</v>
      </c>
      <c r="N19" s="47">
        <f>IF(F19=I7,N7)+IF(F19=J7,N7)+IF(F19=K7,N7)+IF(F19=L7,N7)+IF(F19=M7,N7)+IF(F19=O7,O7)</f>
        <v>0</v>
      </c>
      <c r="Q19" s="47">
        <f t="shared" si="0"/>
        <v>0</v>
      </c>
    </row>
    <row r="20" spans="3:17" ht="60" x14ac:dyDescent="0.25">
      <c r="C20" s="3">
        <v>3.13</v>
      </c>
      <c r="D20" s="3">
        <v>1</v>
      </c>
      <c r="E20" s="43" t="s">
        <v>117</v>
      </c>
      <c r="F20" s="87" t="s">
        <v>78</v>
      </c>
      <c r="G20" s="25">
        <f>IF(F20=I7,I20*D20)+IF(F20=J7,J20*D20)</f>
        <v>1</v>
      </c>
      <c r="I20" s="47">
        <v>1</v>
      </c>
      <c r="J20" s="47">
        <v>0</v>
      </c>
      <c r="N20" s="47">
        <f>IF(F20=I7,N7)+IF(F20=J7,N7)+IF(F20=K7,N7)+IF(F20=L7,N7)+IF(F20=O7,O7)</f>
        <v>1</v>
      </c>
      <c r="Q20" s="47">
        <f t="shared" si="0"/>
        <v>1</v>
      </c>
    </row>
    <row r="21" spans="3:17" ht="180" x14ac:dyDescent="0.25">
      <c r="C21" s="3">
        <v>3.14</v>
      </c>
      <c r="D21" s="63">
        <v>4</v>
      </c>
      <c r="E21" s="43" t="s">
        <v>118</v>
      </c>
      <c r="F21" s="87" t="s">
        <v>79</v>
      </c>
      <c r="G21" s="25">
        <f>IF(F21=I7,I21*D21)+IF(F21=J7,J21*D21)+IF(F21=K7,K21*D21)+IF(F21=L7,L21*D21)</f>
        <v>3</v>
      </c>
      <c r="I21" s="47">
        <v>1</v>
      </c>
      <c r="J21" s="47">
        <v>0.75</v>
      </c>
      <c r="K21" s="47">
        <v>0.5</v>
      </c>
      <c r="L21" s="47">
        <v>0</v>
      </c>
      <c r="N21" s="47">
        <f>IF(F21=I7,N7)+IF(F21=J7,N7)+IF(F21=K7,N7)+IF(F21=L7,N7)+IF(F21=O7,O7)</f>
        <v>1</v>
      </c>
      <c r="Q21" s="47">
        <f t="shared" si="0"/>
        <v>4</v>
      </c>
    </row>
    <row r="22" spans="3:17" ht="105" x14ac:dyDescent="0.25">
      <c r="C22" s="3">
        <v>3.15</v>
      </c>
      <c r="D22" s="3">
        <v>4</v>
      </c>
      <c r="E22" s="43" t="s">
        <v>119</v>
      </c>
      <c r="F22" s="88" t="s">
        <v>81</v>
      </c>
      <c r="G22" s="25">
        <f>IF(F22=I7,I22*D22)+IF(F22=J7,J22*D22)+IF(F22=K7,K22*D22)+IF(F22=L7,L22*D22)</f>
        <v>0</v>
      </c>
      <c r="I22" s="47">
        <v>1</v>
      </c>
      <c r="J22" s="47">
        <v>0.5</v>
      </c>
      <c r="K22" s="47">
        <v>0.25</v>
      </c>
      <c r="L22" s="47">
        <v>0</v>
      </c>
      <c r="N22" s="47">
        <f>IF(F22=I7,N7)+IF(F22=J7,N7)+IF(F22=K7,N7)+IF(F22=L7,N7)+IF(F22=O7,O7)</f>
        <v>1</v>
      </c>
      <c r="Q22" s="47">
        <f t="shared" si="0"/>
        <v>4</v>
      </c>
    </row>
    <row r="23" spans="3:17" ht="75" x14ac:dyDescent="0.25">
      <c r="C23" s="3">
        <v>3.16</v>
      </c>
      <c r="D23" s="3">
        <v>3</v>
      </c>
      <c r="E23" s="43" t="s">
        <v>120</v>
      </c>
      <c r="F23" s="87" t="s">
        <v>79</v>
      </c>
      <c r="G23" s="25">
        <f>IF(F23=I7,I23*D23)+IF(F23=J7,J23*D23)+IF(F23=K7,K23*D23)+IF(F23=L7,L23*D23)</f>
        <v>2.25</v>
      </c>
      <c r="I23" s="47">
        <v>1</v>
      </c>
      <c r="J23" s="47">
        <v>0.75</v>
      </c>
      <c r="K23" s="47">
        <v>0.5</v>
      </c>
      <c r="L23" s="47">
        <v>0.25</v>
      </c>
      <c r="N23" s="47">
        <f>IF(F23=I7,N7)+IF(F23=J7,N7)+IF(F23=K7,N7)+IF(F23=L7,N7)+IF(F23=O7,O7)</f>
        <v>1</v>
      </c>
      <c r="Q23" s="47">
        <f t="shared" si="0"/>
        <v>3</v>
      </c>
    </row>
    <row r="24" spans="3:17" ht="98.25" customHeight="1" x14ac:dyDescent="0.25">
      <c r="C24" s="3">
        <v>3.17</v>
      </c>
      <c r="D24" s="3">
        <v>3</v>
      </c>
      <c r="E24" s="43" t="s">
        <v>121</v>
      </c>
      <c r="F24" s="87" t="s">
        <v>79</v>
      </c>
      <c r="G24" s="25">
        <f>IF(F24=I7,I24*D24)+IF(F24=J7,J24*D24)+IF(F24=K7,K24*D24)+IF(F24=L7,L24*D24)</f>
        <v>2.25</v>
      </c>
      <c r="I24" s="47">
        <v>1</v>
      </c>
      <c r="J24" s="47">
        <v>0.75</v>
      </c>
      <c r="K24" s="47">
        <v>0.5</v>
      </c>
      <c r="L24" s="47">
        <v>0.25</v>
      </c>
      <c r="N24" s="47">
        <f>IF(F24=I7,N7)+IF(F24=J7,N7)+IF(F24=K7,N7)+IF(F24=L7,N7)+IF(F24=O7,O7)</f>
        <v>1</v>
      </c>
      <c r="Q24" s="47">
        <f t="shared" si="0"/>
        <v>3</v>
      </c>
    </row>
    <row r="25" spans="3:17" ht="60" x14ac:dyDescent="0.25">
      <c r="C25" s="3">
        <v>3.18</v>
      </c>
      <c r="D25" s="3">
        <v>3</v>
      </c>
      <c r="E25" s="43" t="s">
        <v>122</v>
      </c>
      <c r="F25" s="88" t="s">
        <v>78</v>
      </c>
      <c r="G25" s="25">
        <f>IF(F25=I7,I25*D25)+IF(F25=J7,J25*D25)</f>
        <v>3</v>
      </c>
      <c r="I25" s="47">
        <v>1</v>
      </c>
      <c r="J25" s="47">
        <v>0</v>
      </c>
      <c r="N25" s="47">
        <f>IF(F25=I7,N7)+IF(F25=J7,N7)+IF(F25=K7,N7)+IF(F25=L7,N7)+IF(F25=O7,O7)</f>
        <v>1</v>
      </c>
      <c r="Q25" s="47">
        <f t="shared" si="0"/>
        <v>3</v>
      </c>
    </row>
    <row r="26" spans="3:17" ht="60" x14ac:dyDescent="0.25">
      <c r="C26" s="36">
        <v>3.19</v>
      </c>
      <c r="D26" s="36">
        <v>3</v>
      </c>
      <c r="E26" s="49" t="s">
        <v>123</v>
      </c>
      <c r="F26" s="87" t="s">
        <v>78</v>
      </c>
      <c r="G26" s="25">
        <f>IF(F26=I7,I26*D26)+IF(F26=J7,J26*D26)</f>
        <v>3</v>
      </c>
      <c r="I26" s="47">
        <v>1</v>
      </c>
      <c r="J26" s="47">
        <v>0</v>
      </c>
      <c r="N26" s="47">
        <f>IF(F26=I7,N7)+IF(F26=J7,N7)+IF(F26=K7,N7)+IF(F26=L7,N7)+IF(F26=O7,O7)</f>
        <v>1</v>
      </c>
      <c r="Q26" s="47">
        <f t="shared" si="0"/>
        <v>3</v>
      </c>
    </row>
    <row r="27" spans="3:17" ht="75" x14ac:dyDescent="0.25">
      <c r="C27" s="64" t="s">
        <v>82</v>
      </c>
      <c r="D27" s="3">
        <v>2</v>
      </c>
      <c r="E27" s="51" t="s">
        <v>124</v>
      </c>
      <c r="F27" s="87" t="s">
        <v>78</v>
      </c>
      <c r="G27" s="25">
        <f>IF(F27=I7,I27*D27)+IF(F27=J7,J27*D27)+IF(F27=K7,K27*D27)</f>
        <v>2</v>
      </c>
      <c r="I27" s="47">
        <v>1</v>
      </c>
      <c r="J27" s="47">
        <v>0.75</v>
      </c>
      <c r="K27" s="47">
        <v>0.25</v>
      </c>
      <c r="N27" s="47">
        <f>IF(F27=I7,N7)+IF(F27=J7,N7)+IF(F27=K7,N7)+IF(F27=L7,N7)+IF(F27=O7,O7)</f>
        <v>1</v>
      </c>
      <c r="Q27" s="47">
        <f t="shared" si="0"/>
        <v>2</v>
      </c>
    </row>
    <row r="28" spans="3:17" ht="60" x14ac:dyDescent="0.25">
      <c r="C28" s="3">
        <v>3.21</v>
      </c>
      <c r="D28" s="3">
        <v>2</v>
      </c>
      <c r="E28" s="24" t="s">
        <v>125</v>
      </c>
      <c r="F28" s="88" t="s">
        <v>78</v>
      </c>
      <c r="G28" s="25">
        <f>IF(F28=I7,I28*D28)+IF(F28=J7,J28*D28)+IF(F28=K7,K28*D28)</f>
        <v>2</v>
      </c>
      <c r="I28" s="47">
        <v>1</v>
      </c>
      <c r="J28" s="47">
        <v>0.75</v>
      </c>
      <c r="K28" s="47">
        <v>0.25</v>
      </c>
      <c r="N28" s="47">
        <f>IF(F28=I7,N7)+IF(F28=J7,N7)+IF(F28=K7,N7)+IF(F28=L7,N7)+IF(F28=O7,O7)</f>
        <v>1</v>
      </c>
      <c r="Q28" s="47">
        <f t="shared" si="0"/>
        <v>2</v>
      </c>
    </row>
    <row r="29" spans="3:17" ht="255" x14ac:dyDescent="0.25">
      <c r="C29" s="3">
        <v>3.22</v>
      </c>
      <c r="D29" s="3">
        <v>3</v>
      </c>
      <c r="E29" s="43" t="s">
        <v>126</v>
      </c>
      <c r="F29" s="87" t="s">
        <v>142</v>
      </c>
      <c r="G29" s="25">
        <f>IF(F29=I7,I29*D29)+IF(F29=J7,J29*D29)+IF(F29=K7,K29*D29)+IF(F29=L7,L29*D29)+IF(F29=M7,M29*D29)</f>
        <v>0</v>
      </c>
      <c r="I29" s="47">
        <v>1</v>
      </c>
      <c r="J29" s="47">
        <v>0.75</v>
      </c>
      <c r="K29" s="47">
        <v>0.5</v>
      </c>
      <c r="L29" s="47">
        <v>0.25</v>
      </c>
      <c r="M29" s="47">
        <v>0</v>
      </c>
      <c r="N29" s="47">
        <f>IF(F29=I7,N7)+IF(F29=J7,N7)+IF(F29=K7,N7)+IF(F29=L7,N7)+IF(F29=M7,N7)+IF(F29=O7,O7)</f>
        <v>1</v>
      </c>
      <c r="Q29" s="47">
        <f t="shared" si="0"/>
        <v>3</v>
      </c>
    </row>
    <row r="30" spans="3:17" ht="165" x14ac:dyDescent="0.25">
      <c r="C30" s="3">
        <v>3.23</v>
      </c>
      <c r="D30" s="3">
        <v>3</v>
      </c>
      <c r="E30" s="43" t="s">
        <v>127</v>
      </c>
      <c r="F30" s="87">
        <v>0</v>
      </c>
      <c r="G30" s="25">
        <f>IF(F30=I7,I30*D30)+IF(F30=J7,J30*D30)+IF(F30=K7,K30*D30)+IF(F30=L7,L30*D30)</f>
        <v>0</v>
      </c>
      <c r="I30" s="47">
        <v>1</v>
      </c>
      <c r="J30" s="47">
        <v>0.75</v>
      </c>
      <c r="K30" s="47">
        <v>0.5</v>
      </c>
      <c r="L30" s="47">
        <v>0</v>
      </c>
      <c r="N30" s="47">
        <f>IF(F30=I7,N7)+IF(F30=J7,N7)+IF(F30=K7,N7)+IF(F30=L7,N7)+IF(F30=O7,O7)</f>
        <v>0</v>
      </c>
      <c r="Q30" s="47">
        <f t="shared" si="0"/>
        <v>0</v>
      </c>
    </row>
    <row r="31" spans="3:17" ht="45" x14ac:dyDescent="0.25">
      <c r="C31" s="3">
        <v>3.24</v>
      </c>
      <c r="D31" s="3">
        <v>2</v>
      </c>
      <c r="E31" s="43" t="s">
        <v>128</v>
      </c>
      <c r="F31" s="88" t="s">
        <v>78</v>
      </c>
      <c r="G31" s="25">
        <f>IF(F31=I7,I31*D31)+IF(F31=J7,J31*D31)</f>
        <v>2</v>
      </c>
      <c r="I31" s="47">
        <v>1</v>
      </c>
      <c r="J31" s="47">
        <v>0</v>
      </c>
      <c r="N31" s="47">
        <f>IF(F31=I7,N7)+IF(F31=J7,N7)+IF(F31=K7,N7)+IF(F31=L7,N7)+IF(F31=O7,O7)</f>
        <v>1</v>
      </c>
      <c r="Q31" s="47">
        <f t="shared" si="0"/>
        <v>2</v>
      </c>
    </row>
    <row r="32" spans="3:17" ht="75" x14ac:dyDescent="0.25">
      <c r="C32" s="3">
        <v>3.25</v>
      </c>
      <c r="D32" s="3">
        <v>2</v>
      </c>
      <c r="E32" s="43" t="s">
        <v>129</v>
      </c>
      <c r="F32" s="87" t="s">
        <v>78</v>
      </c>
      <c r="G32" s="25">
        <f>IF(F32=I7,I32*D32)+IF(F32=J7,J32*D32)</f>
        <v>2</v>
      </c>
      <c r="I32" s="47">
        <v>1</v>
      </c>
      <c r="J32" s="47">
        <v>0</v>
      </c>
      <c r="N32" s="47">
        <f>IF(F32=I7,N7)+IF(F32=J7,N7)+IF(F32=K7,N7)+IF(F32=L7,N7)+IF(F32=O7,O7)</f>
        <v>1</v>
      </c>
      <c r="Q32" s="47">
        <f t="shared" si="0"/>
        <v>2</v>
      </c>
    </row>
    <row r="33" spans="3:17" ht="30" x14ac:dyDescent="0.25">
      <c r="C33" s="3">
        <v>3.26</v>
      </c>
      <c r="D33" s="3">
        <v>1</v>
      </c>
      <c r="E33" s="43" t="s">
        <v>130</v>
      </c>
      <c r="F33" s="87" t="s">
        <v>78</v>
      </c>
      <c r="G33" s="25">
        <f>IF(F33=I7,I33*D33)+IF(F33=J7,J33*D33)</f>
        <v>1</v>
      </c>
      <c r="I33" s="47">
        <v>1</v>
      </c>
      <c r="J33" s="47">
        <v>0</v>
      </c>
      <c r="N33" s="47">
        <f>IF(F33=I7,N7)+IF(F33=J7,N7)+IF(F33=K7,N7)+IF(F33=L7,N7)+IF(F33=O7,O7)</f>
        <v>1</v>
      </c>
      <c r="Q33" s="47">
        <f t="shared" si="0"/>
        <v>1</v>
      </c>
    </row>
    <row r="34" spans="3:17" ht="90" x14ac:dyDescent="0.25">
      <c r="C34" s="3">
        <v>3.27</v>
      </c>
      <c r="D34" s="3">
        <v>2</v>
      </c>
      <c r="E34" s="43" t="s">
        <v>131</v>
      </c>
      <c r="F34" s="88">
        <v>0</v>
      </c>
      <c r="G34" s="25">
        <f>IF(F34=I7,I34*D34)+IF(F34=J7,J34*D34)</f>
        <v>0</v>
      </c>
      <c r="I34" s="47">
        <v>1</v>
      </c>
      <c r="J34" s="47">
        <v>0</v>
      </c>
      <c r="N34" s="47">
        <f>IF(F34=I7,N7)+IF(F34=J7,N7)+IF(F34=K7,N7)+IF(F34=L7,N7)+IF(F34=O7,O7)</f>
        <v>0</v>
      </c>
      <c r="Q34" s="47">
        <f t="shared" si="0"/>
        <v>0</v>
      </c>
    </row>
    <row r="35" spans="3:17" ht="195" x14ac:dyDescent="0.25">
      <c r="C35" s="3">
        <v>3.28</v>
      </c>
      <c r="D35" s="3">
        <v>2</v>
      </c>
      <c r="E35" s="43" t="s">
        <v>132</v>
      </c>
      <c r="F35" s="87">
        <v>0</v>
      </c>
      <c r="G35" s="25">
        <f>IF(F35=I7,I35*D35)+IF(F35=J7,J35*D35)+IF(F35=K7,K35*D35)+IF(F35=L7,L35*D35)+IF(F35=M7,M35*D35)</f>
        <v>0</v>
      </c>
      <c r="I35" s="47">
        <v>1</v>
      </c>
      <c r="J35" s="47">
        <v>0.75</v>
      </c>
      <c r="K35" s="47">
        <v>0.5</v>
      </c>
      <c r="L35" s="47">
        <v>0.25</v>
      </c>
      <c r="M35" s="47">
        <v>0</v>
      </c>
      <c r="N35" s="47">
        <f>IF(F35=I7,N7)+IF(F35=J7,N7)+IF(F35=K7,N7)+IF(F35=L7,N7)+IF(F35=M7,N7)+IF(F35=O7,O7)</f>
        <v>0</v>
      </c>
      <c r="Q35" s="47">
        <f t="shared" si="0"/>
        <v>0</v>
      </c>
    </row>
    <row r="36" spans="3:17" ht="120" x14ac:dyDescent="0.25">
      <c r="C36" s="3">
        <v>3.29</v>
      </c>
      <c r="D36" s="3">
        <v>4</v>
      </c>
      <c r="E36" s="43" t="s">
        <v>133</v>
      </c>
      <c r="F36" s="87" t="s">
        <v>79</v>
      </c>
      <c r="G36" s="25">
        <f>IF(F36=I7,I36*D36)+IF(F36=J7,J36*D36)+IF(F36=K7,K36*D36)</f>
        <v>1</v>
      </c>
      <c r="I36" s="47">
        <v>1</v>
      </c>
      <c r="J36" s="47">
        <v>0.25</v>
      </c>
      <c r="K36" s="47">
        <v>0</v>
      </c>
      <c r="N36" s="47">
        <f>IF(F36=I7,N7)+IF(F36=J7,N7)+IF(F36=K7,N7)+IF(F36=L7,N7)+IF(F36=O7,O7)</f>
        <v>1</v>
      </c>
      <c r="Q36" s="47">
        <f t="shared" si="0"/>
        <v>4</v>
      </c>
    </row>
    <row r="37" spans="3:17" ht="75" x14ac:dyDescent="0.25">
      <c r="C37" s="64" t="s">
        <v>84</v>
      </c>
      <c r="D37" s="3">
        <v>2</v>
      </c>
      <c r="E37" s="43" t="s">
        <v>134</v>
      </c>
      <c r="F37" s="88" t="s">
        <v>78</v>
      </c>
      <c r="G37" s="25">
        <f>IF(F37=I7,I37*D37)+IF(F37=J7,J37*D37)+IF(F37=K7,K37*D37)+IF(F37=L7,L37*D37)</f>
        <v>2</v>
      </c>
      <c r="I37" s="47">
        <v>1</v>
      </c>
      <c r="J37" s="47">
        <v>0.75</v>
      </c>
      <c r="K37" s="47">
        <v>0.5</v>
      </c>
      <c r="L37" s="47">
        <v>0.25</v>
      </c>
      <c r="N37" s="47">
        <f>IF(F37=I7,N7)+IF(F37=J7,N7)+IF(F37=K7,N7)+IF(F37=L7,N7)+IF(F37=O7,O7)</f>
        <v>1</v>
      </c>
      <c r="Q37" s="47">
        <f t="shared" si="0"/>
        <v>2</v>
      </c>
    </row>
    <row r="38" spans="3:17" ht="75" x14ac:dyDescent="0.25">
      <c r="C38" s="3">
        <v>3.31</v>
      </c>
      <c r="D38" s="3">
        <v>2</v>
      </c>
      <c r="E38" s="43" t="s">
        <v>135</v>
      </c>
      <c r="F38" s="87" t="s">
        <v>79</v>
      </c>
      <c r="G38" s="25">
        <f>IF(F38=I7,I38*D38)+IF(F38=J7,J38*D38)+IF(F38=K7,K38*D38)+IF(F38=L7,L38*D38)</f>
        <v>1.5</v>
      </c>
      <c r="I38" s="47">
        <v>1</v>
      </c>
      <c r="J38" s="47">
        <v>0.75</v>
      </c>
      <c r="K38" s="47">
        <v>0.5</v>
      </c>
      <c r="L38" s="47">
        <v>0.25</v>
      </c>
      <c r="N38" s="47">
        <f>IF(F38=I7,N7)+IF(F38=J7,N7)+IF(F38=K7,N7)+IF(F38=L7,N7)+IF(F38=O7,O7)</f>
        <v>1</v>
      </c>
      <c r="Q38" s="47">
        <f t="shared" si="0"/>
        <v>2</v>
      </c>
    </row>
    <row r="39" spans="3:17" ht="135" x14ac:dyDescent="0.25">
      <c r="C39" s="3">
        <v>3.32</v>
      </c>
      <c r="D39" s="3">
        <v>4</v>
      </c>
      <c r="E39" s="43" t="s">
        <v>136</v>
      </c>
      <c r="F39" s="87" t="s">
        <v>80</v>
      </c>
      <c r="G39" s="25">
        <f>IF(F39=I7,I39*D39)+IF(F39=J7,J39*D39)+IF(F39=K7,K39*D39)</f>
        <v>0</v>
      </c>
      <c r="I39" s="47">
        <v>1</v>
      </c>
      <c r="J39" s="47">
        <v>0.75</v>
      </c>
      <c r="K39" s="47">
        <v>0</v>
      </c>
      <c r="N39" s="47">
        <f>IF(F39=I7,N7)+IF(F39=J7,N7)+IF(F39=K7,N7)+IF(F39=L7,N7)+IF(F39=O7,O7)</f>
        <v>1</v>
      </c>
      <c r="Q39" s="47">
        <f t="shared" si="0"/>
        <v>4</v>
      </c>
    </row>
    <row r="40" spans="3:17" ht="120" x14ac:dyDescent="0.25">
      <c r="C40" s="3">
        <v>3.33</v>
      </c>
      <c r="D40" s="3">
        <v>4</v>
      </c>
      <c r="E40" s="43" t="s">
        <v>137</v>
      </c>
      <c r="F40" s="88" t="s">
        <v>78</v>
      </c>
      <c r="G40" s="25">
        <f>IF(F40=I7,I40*D40)+IF(F40=J7,J40*D40)+IF(F40=K7,K40*D40)</f>
        <v>4</v>
      </c>
      <c r="I40" s="47">
        <v>1</v>
      </c>
      <c r="J40" s="47">
        <v>0.5</v>
      </c>
      <c r="K40" s="47">
        <v>0</v>
      </c>
      <c r="N40" s="47">
        <f>IF(F40=I7,N7)+IF(F40=J7,N7)+IF(F40=K7,N7)+IF(F40=L7,N7)+IF(F40=O7,O7)</f>
        <v>1</v>
      </c>
      <c r="Q40" s="47">
        <f t="shared" si="0"/>
        <v>4</v>
      </c>
    </row>
    <row r="41" spans="3:17" ht="90" x14ac:dyDescent="0.25">
      <c r="C41" s="3">
        <v>3.34</v>
      </c>
      <c r="D41" s="3">
        <v>4</v>
      </c>
      <c r="E41" s="43" t="s">
        <v>138</v>
      </c>
      <c r="F41" s="87" t="s">
        <v>80</v>
      </c>
      <c r="G41" s="25">
        <f>IF(F41=I7,I41*D41)+IF(F41=J7,J41*D41)+IF(F41=K7,K41*D41)</f>
        <v>0</v>
      </c>
      <c r="I41" s="47">
        <v>1</v>
      </c>
      <c r="J41" s="47">
        <v>0.5</v>
      </c>
      <c r="K41" s="47">
        <v>0</v>
      </c>
      <c r="N41" s="47">
        <f>IF(F41=I7,N7)+IF(F41=J7,N7)+IF(F41=K7,N7)+IF(F41=L7,N7)+IF(F41=O7,O7)</f>
        <v>1</v>
      </c>
      <c r="Q41" s="47">
        <f t="shared" si="0"/>
        <v>4</v>
      </c>
    </row>
    <row r="42" spans="3:17" ht="90" x14ac:dyDescent="0.25">
      <c r="C42" s="3">
        <v>3.35</v>
      </c>
      <c r="D42" s="3">
        <v>1</v>
      </c>
      <c r="E42" s="43" t="s">
        <v>139</v>
      </c>
      <c r="F42" s="87" t="s">
        <v>79</v>
      </c>
      <c r="G42" s="25">
        <f>IF(F42=I7,I42*D42)+IF(F42=J7,J42*D42)</f>
        <v>0</v>
      </c>
      <c r="I42" s="47">
        <v>1</v>
      </c>
      <c r="J42" s="47">
        <v>0</v>
      </c>
      <c r="N42" s="47">
        <f>IF(F42=I7,N7)+IF(F42=J7,N7)+IF(F42=K7,N7)+IF(F42=L7,N7)+IF(F42=O7,O7)</f>
        <v>1</v>
      </c>
      <c r="Q42" s="47">
        <f t="shared" si="0"/>
        <v>1</v>
      </c>
    </row>
    <row r="43" spans="3:17" ht="75" x14ac:dyDescent="0.25">
      <c r="C43" s="3">
        <v>3.36</v>
      </c>
      <c r="D43" s="3">
        <v>1</v>
      </c>
      <c r="E43" s="43" t="s">
        <v>140</v>
      </c>
      <c r="F43" s="88">
        <v>0</v>
      </c>
      <c r="G43" s="25">
        <f>IF(F43=I7,I43*D43)+IF(F43=J7,J43*D43)</f>
        <v>0</v>
      </c>
      <c r="I43" s="47">
        <v>1</v>
      </c>
      <c r="J43" s="47">
        <v>0.25</v>
      </c>
      <c r="N43" s="47">
        <f>IF(F43=I7,N7)+IF(F43=J7,N7)+IF(F43=K7,N7)+IF(F43=L7,N7)+IF(F43=O7,O7)</f>
        <v>0</v>
      </c>
      <c r="Q43" s="47">
        <f t="shared" si="0"/>
        <v>0</v>
      </c>
    </row>
    <row r="44" spans="3:17" ht="90.75" thickBot="1" x14ac:dyDescent="0.3">
      <c r="C44" s="3">
        <v>3.37</v>
      </c>
      <c r="D44" s="41">
        <v>4</v>
      </c>
      <c r="E44" s="43" t="s">
        <v>141</v>
      </c>
      <c r="F44" s="89" t="s">
        <v>78</v>
      </c>
      <c r="G44" s="25">
        <f>IF(F44=I7,I44*D44)+IF(F44=J7,J44*D44)</f>
        <v>4</v>
      </c>
      <c r="I44" s="47">
        <v>1</v>
      </c>
      <c r="J44" s="47">
        <v>0.25</v>
      </c>
      <c r="N44" s="47">
        <f>IF(F44=I7,N7)+IF(F44=J7,N7)+IF(F44=K7,N7)+IF(F44=L7,N7)+IF(F44=O7,O7)</f>
        <v>1</v>
      </c>
      <c r="Q44" s="47">
        <f t="shared" si="0"/>
        <v>4</v>
      </c>
    </row>
    <row r="46" spans="3:17" x14ac:dyDescent="0.25">
      <c r="C46" s="95" t="s">
        <v>69</v>
      </c>
      <c r="D46" s="96"/>
      <c r="E46" s="97"/>
      <c r="F46" s="61">
        <f>D8+D9+D10+D11+D12+D13+D14+D15+D16+D17+D18+D19+D20+D21+D22+D23+D24+D25+D26+D27+D28+D29+D30+D31+D32+D33+D34+D35+D36+D37+D38+D39+D40+D41+D42+D43+D44</f>
        <v>105</v>
      </c>
    </row>
    <row r="47" spans="3:17" x14ac:dyDescent="0.25">
      <c r="C47" s="98" t="s">
        <v>148</v>
      </c>
      <c r="D47" s="99"/>
      <c r="E47" s="100"/>
      <c r="F47" s="34">
        <f>Q44+Q43+Q42+Q41+Q40+Q39+Q38+Q37+Q36+Q35+Q34+Q33+Q32+Q31+Q30+Q29+Q28+Q27+Q26+Q24+Q23+Q25+Q22+Q21+Q20+Q19+Q18+Q17+Q16+Q15+Q14+Q13+Q12+Q11+Q10+Q9+Q8</f>
        <v>89</v>
      </c>
    </row>
    <row r="48" spans="3:17" x14ac:dyDescent="0.25">
      <c r="C48" s="91" t="s">
        <v>51</v>
      </c>
      <c r="D48" s="90"/>
      <c r="E48" s="90"/>
      <c r="F48" s="34">
        <f>G33+G34+G35+G36+G37+G38+G39+G40+G41+G42+G43+G44+G32+G31+G30+G29+G28+G27+G26+G25+G24+G23+G22+G21+G20+G19+G18+G17+G16+G15+G14+G13+G12+G11+G10+G9+G8</f>
        <v>61</v>
      </c>
    </row>
    <row r="49" spans="3:6" ht="15.75" thickBot="1" x14ac:dyDescent="0.3">
      <c r="C49" s="91" t="s">
        <v>52</v>
      </c>
      <c r="D49" s="90"/>
      <c r="E49" s="90"/>
      <c r="F49" s="35">
        <f>F48/F47</f>
        <v>0.6853932584269663</v>
      </c>
    </row>
  </sheetData>
  <mergeCells count="8">
    <mergeCell ref="C46:E46"/>
    <mergeCell ref="C47:E47"/>
    <mergeCell ref="C48:E48"/>
    <mergeCell ref="C49:E49"/>
    <mergeCell ref="D2:G2"/>
    <mergeCell ref="D3:G3"/>
    <mergeCell ref="D4:G4"/>
    <mergeCell ref="D5:G5"/>
  </mergeCells>
  <pageMargins left="0.7" right="0.7" top="0.75" bottom="0.75"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G10"/>
  <sheetViews>
    <sheetView tabSelected="1" workbookViewId="0">
      <selection activeCell="C4" sqref="C4:F4"/>
    </sheetView>
  </sheetViews>
  <sheetFormatPr defaultRowHeight="15" x14ac:dyDescent="0.25"/>
  <cols>
    <col min="3" max="3" width="110.42578125" customWidth="1"/>
    <col min="4" max="4" width="27.85546875" customWidth="1"/>
  </cols>
  <sheetData>
    <row r="2" spans="3:7" ht="16.5" x14ac:dyDescent="0.35">
      <c r="C2" s="92" t="s">
        <v>153</v>
      </c>
      <c r="D2" s="93"/>
      <c r="E2" s="93"/>
      <c r="F2" s="93"/>
      <c r="G2" s="93"/>
    </row>
    <row r="3" spans="3:7" x14ac:dyDescent="0.25">
      <c r="C3" s="94" t="s">
        <v>151</v>
      </c>
      <c r="D3" s="93"/>
      <c r="E3" s="93"/>
      <c r="F3" s="93"/>
      <c r="G3" s="16"/>
    </row>
    <row r="4" spans="3:7" x14ac:dyDescent="0.25">
      <c r="C4" s="94" t="s">
        <v>150</v>
      </c>
      <c r="D4" s="93"/>
      <c r="E4" s="93"/>
      <c r="F4" s="93"/>
      <c r="G4" s="16"/>
    </row>
    <row r="5" spans="3:7" x14ac:dyDescent="0.25">
      <c r="C5" s="94" t="s">
        <v>152</v>
      </c>
      <c r="D5" s="93"/>
      <c r="E5" s="93"/>
      <c r="F5" s="93"/>
      <c r="G5" s="1"/>
    </row>
    <row r="7" spans="3:7" ht="19.5" x14ac:dyDescent="0.25">
      <c r="C7" s="66" t="s">
        <v>144</v>
      </c>
      <c r="D7" s="67">
        <f>'1.1 Archive legislation'!F32+'1.2 Other legislation '!F17+'1.3 Services'!F17+'2. Website'!F21+'3. Reading room'!F46</f>
        <v>257</v>
      </c>
    </row>
    <row r="8" spans="3:7" ht="19.5" x14ac:dyDescent="0.25">
      <c r="C8" s="66" t="s">
        <v>145</v>
      </c>
      <c r="D8" s="67">
        <f>'1.1 Archive legislation'!F33+'1.2 Other legislation '!F18+'1.3 Services'!F18+'2. Website'!F22+'3. Reading room'!F47</f>
        <v>224</v>
      </c>
    </row>
    <row r="9" spans="3:7" ht="39.75" customHeight="1" x14ac:dyDescent="0.25">
      <c r="C9" s="66" t="s">
        <v>147</v>
      </c>
      <c r="D9" s="67">
        <f>'1.1 Archive legislation'!F34+'1.2 Other legislation '!F19+'1.3 Services'!F19+'2. Website'!F23+'3. Reading room'!F48</f>
        <v>160.5</v>
      </c>
    </row>
    <row r="10" spans="3:7" ht="37.5" customHeight="1" x14ac:dyDescent="0.25">
      <c r="C10" s="66" t="s">
        <v>146</v>
      </c>
      <c r="D10" s="68">
        <f>D9/D8</f>
        <v>0.7165178571428571</v>
      </c>
    </row>
  </sheetData>
  <mergeCells count="4">
    <mergeCell ref="C2:G2"/>
    <mergeCell ref="C3:F3"/>
    <mergeCell ref="C4:F4"/>
    <mergeCell ref="C5:F5"/>
  </mergeCells>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vt:i4>
      </vt:variant>
    </vt:vector>
  </HeadingPairs>
  <TitlesOfParts>
    <vt:vector size="8" baseType="lpstr">
      <vt:lpstr>1.1 Archive legislation</vt:lpstr>
      <vt:lpstr>1.2 Other legislation </vt:lpstr>
      <vt:lpstr>1.3 Services</vt:lpstr>
      <vt:lpstr>2. Website</vt:lpstr>
      <vt:lpstr>3. Reading room</vt:lpstr>
      <vt:lpstr>Overall</vt:lpstr>
      <vt:lpstr>'1.1 Archive legislation'!_ftn1</vt:lpstr>
      <vt:lpstr>'1.1 Archive legislation'!_ftnref1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2018-10-25T15:20:45Z</dcterms:modified>
  <cp:contentStatus/>
</cp:coreProperties>
</file>