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435"/>
  </bookViews>
  <sheets>
    <sheet name="1.1 Архивное Законодательство" sheetId="1" r:id="rId1"/>
    <sheet name="1.2 Другое Законодательство" sheetId="2" r:id="rId2"/>
    <sheet name="1.3 Сервисы" sheetId="3" r:id="rId3"/>
    <sheet name="2. Веб-Сайт" sheetId="5" r:id="rId4"/>
    <sheet name="3. Читальный Зал" sheetId="6" r:id="rId5"/>
    <sheet name="Итого" sheetId="8" r:id="rId6"/>
  </sheets>
  <definedNames>
    <definedName name="_ftn1" localSheetId="0">'1.1 Архивное Законодательство'!$B$147</definedName>
    <definedName name="_ftnref1" localSheetId="0">'1.1 Архивное Законодательство'!$G$40</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6" i="6" l="1"/>
  <c r="G14" i="2" l="1"/>
  <c r="O27" i="6" l="1"/>
  <c r="R27" i="6" s="1"/>
  <c r="O26" i="6"/>
  <c r="G8" i="6" l="1"/>
  <c r="O25" i="6" l="1"/>
  <c r="O14" i="5"/>
  <c r="O15" i="5"/>
  <c r="O16" i="5"/>
  <c r="G14"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O32" i="6"/>
  <c r="R32" i="6" s="1"/>
  <c r="O31" i="6"/>
  <c r="R31" i="6" s="1"/>
  <c r="O30" i="6"/>
  <c r="R30" i="6" s="1"/>
  <c r="O28" i="6"/>
  <c r="R28" i="6" s="1"/>
  <c r="R26" i="6"/>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G35" i="6"/>
  <c r="G29" i="6"/>
  <c r="G19" i="6"/>
  <c r="O12" i="5"/>
  <c r="R12" i="5" s="1"/>
  <c r="G12" i="5"/>
  <c r="O13" i="3"/>
  <c r="R13" i="3" s="1"/>
  <c r="O9" i="3"/>
  <c r="R9" i="3" s="1"/>
  <c r="O8" i="3"/>
  <c r="R8" i="3" s="1"/>
  <c r="G13" i="3"/>
  <c r="G9" i="3"/>
  <c r="O11" i="3"/>
  <c r="R11" i="3" s="1"/>
  <c r="N10" i="2"/>
  <c r="Q10" i="2" s="1"/>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O19" i="5"/>
  <c r="R19" i="5" s="1"/>
  <c r="F21" i="5"/>
  <c r="O9" i="5"/>
  <c r="R9" i="5" s="1"/>
  <c r="O10" i="5"/>
  <c r="R10" i="5" s="1"/>
  <c r="O8" i="5"/>
  <c r="R8" i="5" s="1"/>
  <c r="O18" i="5"/>
  <c r="R18" i="5" s="1"/>
  <c r="O17" i="5"/>
  <c r="R17" i="5" s="1"/>
  <c r="R16" i="5"/>
  <c r="R15" i="5"/>
  <c r="R14" i="5"/>
  <c r="O13" i="5"/>
  <c r="R13" i="5" s="1"/>
  <c r="O11" i="5"/>
  <c r="R11" i="5" s="1"/>
  <c r="G19" i="5"/>
  <c r="G18" i="5"/>
  <c r="G17" i="5"/>
  <c r="G16" i="5"/>
  <c r="G15" i="5"/>
  <c r="G13" i="5"/>
  <c r="G11" i="5"/>
  <c r="G10" i="5"/>
  <c r="G9" i="5"/>
  <c r="G8" i="5"/>
  <c r="O15" i="3"/>
  <c r="R15" i="3" s="1"/>
  <c r="O14" i="3"/>
  <c r="R14" i="3" s="1"/>
  <c r="O12" i="3"/>
  <c r="R12" i="3" s="1"/>
  <c r="O10" i="3"/>
  <c r="R10" i="3" s="1"/>
  <c r="G15" i="3"/>
  <c r="G14" i="3"/>
  <c r="G12" i="3"/>
  <c r="G11" i="3"/>
  <c r="G10" i="3"/>
  <c r="G9" i="2"/>
  <c r="G8" i="3"/>
  <c r="N15" i="2"/>
  <c r="Q15" i="2" s="1"/>
  <c r="N14" i="2"/>
  <c r="Q14" i="2" s="1"/>
  <c r="N13" i="2"/>
  <c r="Q13" i="2" s="1"/>
  <c r="N12" i="2"/>
  <c r="Q12" i="2" s="1"/>
  <c r="N11" i="2"/>
  <c r="Q11" i="2" s="1"/>
  <c r="N9" i="2"/>
  <c r="Q9" i="2" s="1"/>
  <c r="G15" i="2"/>
  <c r="G13" i="2"/>
  <c r="G12" i="2"/>
  <c r="G8" i="2"/>
  <c r="G10" i="2"/>
  <c r="G11" i="2"/>
  <c r="G8" i="1"/>
  <c r="F47" i="6" l="1"/>
  <c r="F48" i="6"/>
  <c r="F23" i="5"/>
  <c r="F19" i="3"/>
  <c r="F18" i="3"/>
  <c r="F22" i="5"/>
  <c r="F19" i="2"/>
  <c r="F18" i="2"/>
  <c r="F32" i="1"/>
  <c r="N30" i="1"/>
  <c r="Q30" i="1" s="1"/>
  <c r="G30" i="1"/>
  <c r="N29" i="1"/>
  <c r="Q29" i="1" s="1"/>
  <c r="G29" i="1"/>
  <c r="N28" i="1"/>
  <c r="Q28" i="1" s="1"/>
  <c r="G28" i="1"/>
  <c r="N27" i="1"/>
  <c r="Q27" i="1" s="1"/>
  <c r="G27" i="1"/>
  <c r="N26" i="1"/>
  <c r="Q26" i="1" s="1"/>
  <c r="G26" i="1"/>
  <c r="N25" i="1"/>
  <c r="Q25" i="1" s="1"/>
  <c r="G25" i="1"/>
  <c r="N24" i="1"/>
  <c r="Q24" i="1" s="1"/>
  <c r="G24" i="1"/>
  <c r="N23" i="1"/>
  <c r="Q23" i="1" s="1"/>
  <c r="G23" i="1"/>
  <c r="N22" i="1"/>
  <c r="Q22" i="1" s="1"/>
  <c r="G22" i="1"/>
  <c r="N21" i="1"/>
  <c r="Q21" i="1" s="1"/>
  <c r="G21" i="1"/>
  <c r="N20" i="1"/>
  <c r="Q20" i="1" s="1"/>
  <c r="G20" i="1"/>
  <c r="N19" i="1"/>
  <c r="Q19" i="1" s="1"/>
  <c r="G19" i="1"/>
  <c r="N18" i="1"/>
  <c r="Q18" i="1" s="1"/>
  <c r="G18" i="1"/>
  <c r="N17" i="1"/>
  <c r="Q17" i="1" s="1"/>
  <c r="G17" i="1"/>
  <c r="N16" i="1"/>
  <c r="Q16" i="1" s="1"/>
  <c r="G16" i="1"/>
  <c r="N15" i="1"/>
  <c r="Q15" i="1" s="1"/>
  <c r="G15" i="1"/>
  <c r="N14" i="1"/>
  <c r="Q14" i="1" s="1"/>
  <c r="G14" i="1"/>
  <c r="N13" i="1"/>
  <c r="Q13" i="1" s="1"/>
  <c r="G13" i="1"/>
  <c r="N12" i="1"/>
  <c r="Q12" i="1" s="1"/>
  <c r="G12" i="1"/>
  <c r="N11" i="1"/>
  <c r="Q11" i="1" s="1"/>
  <c r="G11" i="1"/>
  <c r="N10" i="1"/>
  <c r="Q10" i="1" s="1"/>
  <c r="G10" i="1"/>
  <c r="N9" i="1"/>
  <c r="Q9" i="1" s="1"/>
  <c r="G9" i="1"/>
  <c r="F34" i="1" l="1"/>
  <c r="D10" i="8" s="1"/>
  <c r="F33" i="1"/>
  <c r="D9" i="8" s="1"/>
  <c r="F49" i="6"/>
  <c r="F24" i="5"/>
  <c r="F20" i="3"/>
  <c r="F20" i="2"/>
  <c r="F17" i="3"/>
  <c r="F17" i="2"/>
  <c r="D8" i="8" l="1"/>
  <c r="D11" i="8"/>
  <c r="F35" i="1"/>
</calcChain>
</file>

<file path=xl/comments1.xml><?xml version="1.0" encoding="utf-8"?>
<comments xmlns="http://schemas.openxmlformats.org/spreadsheetml/2006/main">
  <authors>
    <author>Author</author>
  </authors>
  <commentList>
    <comment ref="H14" author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sharedStrings.xml><?xml version="1.0" encoding="utf-8"?>
<sst xmlns="http://schemas.openxmlformats.org/spreadsheetml/2006/main" count="346" uniqueCount="178">
  <si>
    <t>#</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</si>
  <si>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</si>
  <si>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</si>
  <si>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</si>
  <si>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</si>
  <si>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</si>
  <si>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</si>
  <si>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</si>
  <si>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</si>
  <si>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</si>
  <si>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</si>
  <si>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</si>
  <si>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</si>
  <si>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</si>
  <si>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</si>
  <si>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</si>
  <si>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</si>
  <si>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</si>
  <si>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</si>
  <si>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</si>
  <si>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</si>
  <si>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</si>
  <si>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</si>
  <si>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</si>
  <si>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t>1.2.1</t>
  </si>
  <si>
    <t>1.2.2</t>
  </si>
  <si>
    <t>1.2.3</t>
  </si>
  <si>
    <t xml:space="preserve"> 1.2.4</t>
  </si>
  <si>
    <t xml:space="preserve"> 1.2.5</t>
  </si>
  <si>
    <t xml:space="preserve"> 1.2.6</t>
  </si>
  <si>
    <t xml:space="preserve"> 1.2.7</t>
  </si>
  <si>
    <t xml:space="preserve"> 1.2.8</t>
  </si>
  <si>
    <t>1.3.1</t>
  </si>
  <si>
    <t>1.3.2</t>
  </si>
  <si>
    <t>1.3.3</t>
  </si>
  <si>
    <t>1.3.4</t>
  </si>
  <si>
    <t>1.3.5</t>
  </si>
  <si>
    <t>1.3.6</t>
  </si>
  <si>
    <t>1.3.7</t>
  </si>
  <si>
    <t>1.3.8</t>
  </si>
  <si>
    <t>a</t>
  </si>
  <si>
    <t>b</t>
  </si>
  <si>
    <t>c</t>
  </si>
  <si>
    <t>d</t>
  </si>
  <si>
    <t>3.20</t>
  </si>
  <si>
    <t>3.10</t>
  </si>
  <si>
    <t>3.30</t>
  </si>
  <si>
    <t>e</t>
  </si>
  <si>
    <t>Коэффициент социальной значимости</t>
  </si>
  <si>
    <t>Индикатор</t>
  </si>
  <si>
    <t>Итоговое количество баллов</t>
  </si>
  <si>
    <t>Соответствующая статья закона (в случае наличия)</t>
  </si>
  <si>
    <t>Ответ</t>
  </si>
  <si>
    <t>Процент (%)</t>
  </si>
  <si>
    <t>Полученные баллы</t>
  </si>
  <si>
    <t>Максимальное количество баллов для контрольной группы индикаторов N1.1</t>
  </si>
  <si>
    <r>
      <t xml:space="preserve">Иностранные граждане имеют равные права на доступ к архивным документам (архивным фондам и делам): </t>
    </r>
    <r>
      <rPr>
        <sz val="11"/>
        <color theme="1"/>
        <rFont val="Sylfaen"/>
        <family val="1"/>
        <charset val="204"/>
      </rPr>
      <t>a) Правила доступа в Архив одинаковы для граждан и не граждан - 1
b) Архив располагает неравноправными условиями доступа в пользу граждан своей страны - 0.25</t>
    </r>
    <r>
      <rPr>
        <b/>
        <sz val="11"/>
        <color theme="1"/>
        <rFont val="Sylfaen"/>
        <family val="1"/>
        <charset val="204"/>
      </rPr>
      <t xml:space="preserve">
</t>
    </r>
  </si>
  <si>
    <r>
      <t xml:space="preserve">Допуск исследователей в читальный зал: </t>
    </r>
    <r>
      <rPr>
        <sz val="11"/>
        <color theme="1"/>
        <rFont val="Sylfaen"/>
        <family val="1"/>
        <charset val="204"/>
      </rPr>
      <t>a) Архив предоставляет равный допуск в читальный зал всем исследователям – 1
b) Архив ограничивает доступ исследователей в читальный зал на основе принципа равного обращения, гарантированного законом - 0.5
c) Архив ограничивает доступ исследователя в читальный зал по своему усмотрению и уведомляет о причинах   в    письменной форме - 0.25
d) Архив ограничивает доступ исследователя в читальный зал по своему усмотрению без объяснений - 0</t>
    </r>
    <r>
      <rPr>
        <b/>
        <sz val="11"/>
        <color theme="1"/>
        <rFont val="Sylfaen"/>
        <family val="1"/>
        <charset val="204"/>
      </rPr>
      <t xml:space="preserve">
</t>
    </r>
  </si>
  <si>
    <r>
      <t xml:space="preserve">Процедура допуска исследователей в читальный зал с учетом гражданства: </t>
    </r>
    <r>
      <rPr>
        <sz val="11"/>
        <color theme="1"/>
        <rFont val="Sylfaen"/>
        <family val="1"/>
        <charset val="204"/>
      </rPr>
      <t>a) Правила доступа в читальный зал Архива одинаковы для своих и для иностранных граждан -1
b) Чтобы получить доступ в читальный зал Архива, иностранные граждане должны предоставить дополнительные документы, помимо требуемых от граждан страны – 0,75
c) По подзаконному акту, время ожидания иностранных граждан для получения доступа в читальный зал больше, чем для своих граждан– 0,5
d) Правила доступа иностранных граждан в читальный зал Архива отличаются, как на основании пункта b, так и на основании пункта c - 0</t>
    </r>
    <r>
      <rPr>
        <b/>
        <sz val="11"/>
        <color theme="1"/>
        <rFont val="Sylfaen"/>
        <family val="1"/>
        <charset val="204"/>
      </rPr>
      <t xml:space="preserve">
</t>
    </r>
  </si>
  <si>
    <r>
      <t xml:space="preserve">После отклонения просьбы о доступе к архивным фондам и </t>
    </r>
    <r>
      <rPr>
        <b/>
        <sz val="11"/>
        <color theme="1"/>
        <rFont val="Sylfaen"/>
        <family val="1"/>
        <charset val="204"/>
      </rPr>
      <t xml:space="preserve">к научно-справочному аппарату: </t>
    </r>
    <r>
      <rPr>
        <sz val="11"/>
        <color theme="1"/>
        <rFont val="Sylfaen"/>
        <family val="1"/>
        <charset val="204"/>
      </rPr>
      <t>а) Ограничение доступа к архивным материалам и к документам научно-справочного аппарата Архив обосновывает в письменной форме - 1
б) Ограничение доступа к архивным материалам и к документам научно справочного аппарата Архив обосновывает в устной форме – 0.25
в) Ограничение доступа к архивным материалам и к документам научно-справочного аппарата Архив никак не обосновывает – 0</t>
    </r>
    <r>
      <rPr>
        <b/>
        <sz val="11"/>
        <color theme="1"/>
        <rFont val="Sylfaen"/>
        <family val="1"/>
        <charset val="204"/>
      </rPr>
      <t xml:space="preserve">
</t>
    </r>
  </si>
  <si>
    <r>
      <t xml:space="preserve">Граждане с неснятой или непогашенной судимостью:  </t>
    </r>
    <r>
      <rPr>
        <sz val="11"/>
        <color theme="1"/>
        <rFont val="Sylfaen"/>
        <family val="1"/>
        <charset val="204"/>
      </rPr>
      <t>a) Имеют право доступа в Архив – 1
b) Право доступа в Архив ограничено только для граждан с неснятой или непогашенной судимостью за тяжкие или особо тяжкие преступления - 0.75
c) В Архив не допускаются - 0</t>
    </r>
  </si>
  <si>
    <r>
      <t xml:space="preserve">В зависимости от того, физическое лицо обращается в Архив или юридическое (напр., университет): </t>
    </r>
    <r>
      <rPr>
        <sz val="11"/>
        <color theme="1"/>
        <rFont val="Sylfaen"/>
        <family val="1"/>
        <charset val="204"/>
      </rPr>
      <t>a) Разницы в условиях допуска нет – 1
b) Есть разница для государственных и негосударственных юр. лиц – 0.5
c) Разница в условиях допуска есть – 0</t>
    </r>
    <r>
      <rPr>
        <b/>
        <sz val="11"/>
        <color theme="1"/>
        <rFont val="Sylfaen"/>
        <family val="1"/>
        <charset val="204"/>
      </rPr>
      <t xml:space="preserve">
</t>
    </r>
  </si>
  <si>
    <r>
      <t xml:space="preserve">Доступ к архивным документам фонда (оригиналу или к копии в случае отсутствия оригинала) только с целью ознакомления в читальном зале или на сайте Архива: </t>
    </r>
    <r>
      <rPr>
        <sz val="11"/>
        <color theme="1"/>
        <rFont val="Sylfaen"/>
        <family val="1"/>
        <charset val="204"/>
      </rPr>
      <t>a) Бесплатный – 1
b) Бесплатный для электронных копий и платный для бумажных – 0.5
c) Платный - 0</t>
    </r>
    <r>
      <rPr>
        <b/>
        <sz val="11"/>
        <color theme="1"/>
        <rFont val="Sylfaen"/>
        <family val="1"/>
        <charset val="204"/>
      </rPr>
      <t xml:space="preserve">
</t>
    </r>
  </si>
  <si>
    <r>
      <t xml:space="preserve">Архив имеет полномочия не предоставлять доступ к некоторым делам, архивным документам или к научно-справочному аппарату (кроме тех дел, которые содержат государственную или иную охраняемую законом тайну): </t>
    </r>
    <r>
      <rPr>
        <sz val="11"/>
        <color theme="1"/>
        <rFont val="Sylfaen"/>
        <family val="1"/>
        <charset val="204"/>
      </rPr>
      <t>a) Архив неограниченно выдает доступ ко всем делам\ научно-справочному аппарату - 1
b) Архив имеет законное право на условия ограничения - 0.75
c) Архиву условия ограничения предоставляются на основании подзаконного акта (по приказу руководителя архива) - 0</t>
    </r>
    <r>
      <rPr>
        <b/>
        <sz val="11"/>
        <color theme="1"/>
        <rFont val="Sylfaen"/>
        <family val="1"/>
        <charset val="204"/>
      </rPr>
      <t xml:space="preserve">
</t>
    </r>
  </si>
  <si>
    <r>
      <t>Все ограничения и временные рамки доступа исследователей в читальный зал или к фондам/делам определены законодательством (кроме тех документов, которые содержат личную информацию, ограниченную законом или же имеют гриф государственной секретности):</t>
    </r>
    <r>
      <rPr>
        <sz val="11"/>
        <color theme="1"/>
        <rFont val="Sylfaen"/>
        <family val="1"/>
        <charset val="204"/>
      </rPr>
      <t xml:space="preserve"> a) Определены - 1
b) Не определены - 0</t>
    </r>
  </si>
  <si>
    <r>
      <t xml:space="preserve">Разрешено пользоваться делами/архивными документами национального архивного фонда во время выставок и для других целей, которые не ставят под угрозу физическое состояние документов: </t>
    </r>
    <r>
      <rPr>
        <sz val="11"/>
        <color theme="1"/>
        <rFont val="Sylfaen"/>
        <family val="1"/>
        <charset val="204"/>
      </rPr>
      <t>1) Архив позволяет получать доступ к делам/архивным документам (оригиналам и копиям) другим публичным учреждениям;
2) Архив позволяет получать доступ к делам/ архивным документам (только к копиям) другим публичным учреждениям;
3) Архив позволяет получать доступ к делам/ архивным документам (оригиналам и копиям) частным организациям;
4) Архив позволяет получать доступ к делам/ архивным документам (только к копиям) частным организациям;
5) Архив позволяет получать доступ к делам/ архивным документам (оригиналам и копиям) физическим лицам 
6) Архив позволяет получать доступ к делам / архивным документам (только к копиям) физическим лицам 
a) Закон или подзаконные акты допускают действия всех 6-ти категорий - 1
b) Закон или подзаконные акты допускают действия категорий с 1 по 4 - 0.75
c) Закон или подзаконные акты допускают действия категорий с 1 по 2 - 0.5
d) Закон или подзаконные акты не допускают действия ни для одной категории - 0</t>
    </r>
    <r>
      <rPr>
        <b/>
        <sz val="11"/>
        <color theme="1"/>
        <rFont val="Sylfaen"/>
        <family val="1"/>
        <charset val="204"/>
      </rPr>
      <t xml:space="preserve">
</t>
    </r>
  </si>
  <si>
    <r>
      <t xml:space="preserve">Ответственность за незаконное использование персональной информации несет: </t>
    </r>
    <r>
      <rPr>
        <sz val="11"/>
        <color theme="1"/>
        <rFont val="Sylfaen"/>
        <family val="1"/>
        <charset val="204"/>
      </rPr>
      <t>a) Только лицо, использующее информацию незаконно - 1
b) Как архив, так и лицо, использующее информацию незаконно – 0.5
c) Только архив – 0</t>
    </r>
    <r>
      <rPr>
        <b/>
        <sz val="11"/>
        <color theme="1"/>
        <rFont val="Sylfaen"/>
        <family val="1"/>
        <charset val="204"/>
      </rPr>
      <t xml:space="preserve">
</t>
    </r>
  </si>
  <si>
    <r>
      <t xml:space="preserve">Бывшие секретные фонды, дела или архивные документы, которые уже были опубликованы не могут быть повторно засекречены: </t>
    </r>
    <r>
      <rPr>
        <sz val="11"/>
        <color theme="1"/>
        <rFont val="Sylfaen"/>
        <family val="1"/>
        <charset val="204"/>
      </rPr>
      <t>a) Не могут -1
b) Могут – 0</t>
    </r>
    <r>
      <rPr>
        <b/>
        <sz val="11"/>
        <color theme="1"/>
        <rFont val="Sylfaen"/>
        <family val="1"/>
        <charset val="204"/>
      </rPr>
      <t xml:space="preserve">
</t>
    </r>
  </si>
  <si>
    <r>
      <t xml:space="preserve">Бывшие секретные фонды, дела или архивные документы, которые были рассекречены, но еще не были опубликованы, не могут быть повторно засекречены: </t>
    </r>
    <r>
      <rPr>
        <sz val="11"/>
        <color theme="1"/>
        <rFont val="Sylfaen"/>
        <family val="1"/>
        <charset val="204"/>
      </rPr>
      <t>a) Не могут -1
b) Могут по закону, если это необходимо для защиты основных прав, свобод и законных интересов человека, а также для восстановления нарушенных прав и препятствия причинению вреда здоровью и безопасности человека – 0.5
c) Могут - 0</t>
    </r>
  </si>
  <si>
    <r>
      <t xml:space="preserve">Бывшие секретные фонды, дела или архивные документы не подлежат уничтожению / выделению в макулатуру: </t>
    </r>
    <r>
      <rPr>
        <sz val="11"/>
        <color theme="1"/>
        <rFont val="Sylfaen"/>
        <family val="1"/>
        <charset val="204"/>
      </rPr>
      <t>a) Не подлежат -1
b) Подлежат - 0</t>
    </r>
  </si>
  <si>
    <r>
      <t xml:space="preserve">По прошествии указанного в законе срока, Архив (созданная Архивом внутренняя комиссия или другой уполномоченный орган) рассекречивает свои фонды: </t>
    </r>
    <r>
      <rPr>
        <sz val="11"/>
        <color theme="1"/>
        <rFont val="Sylfaen"/>
        <family val="1"/>
        <charset val="204"/>
      </rPr>
      <t>a) В кратчайшие сроки после завершения срока секретности - 1
b) На основании запроса, поступившего от гражданина или юридического лица - 0.5</t>
    </r>
    <r>
      <rPr>
        <b/>
        <sz val="11"/>
        <color theme="1"/>
        <rFont val="Sylfaen"/>
        <family val="1"/>
        <charset val="204"/>
      </rPr>
      <t xml:space="preserve">
</t>
    </r>
  </si>
  <si>
    <r>
      <t xml:space="preserve">Продление срока секретности архивных фондов, дел или документов после завершения указанного в законе срока: </t>
    </r>
    <r>
      <rPr>
        <sz val="11"/>
        <color theme="1"/>
        <rFont val="Sylfaen"/>
        <family val="1"/>
        <charset val="204"/>
      </rPr>
      <t>a) Невозможно - 1
b) Возможно, лишь в особых случаях, указанных в законе - 0.5
c) Возможно подзаконным актом (по распоряжению директора Архива и подобным) – 0</t>
    </r>
    <r>
      <rPr>
        <b/>
        <sz val="11"/>
        <color theme="1"/>
        <rFont val="Sylfaen"/>
        <family val="1"/>
        <charset val="204"/>
      </rPr>
      <t xml:space="preserve">
</t>
    </r>
  </si>
  <si>
    <r>
      <t xml:space="preserve">Законодательством страны не предусмотрено создание секретных архивов или секретных фондов, информация и научно-справочный аппарат которых недоступны для исследователей: </t>
    </r>
    <r>
      <rPr>
        <sz val="11"/>
        <color theme="1"/>
        <rFont val="Sylfaen"/>
        <family val="1"/>
        <charset val="204"/>
      </rPr>
      <t>a) Не предусмотрено - 1
b) Предусмотрено – 0</t>
    </r>
    <r>
      <rPr>
        <b/>
        <sz val="11"/>
        <color theme="1"/>
        <rFont val="Sylfaen"/>
        <family val="1"/>
        <charset val="204"/>
      </rPr>
      <t xml:space="preserve">
</t>
    </r>
  </si>
  <si>
    <r>
      <t xml:space="preserve">Законодательством запрещается скрывать наличие архивного документа, считающегося секретным: </t>
    </r>
    <r>
      <rPr>
        <sz val="11"/>
        <color theme="1"/>
        <rFont val="Sylfaen"/>
        <family val="1"/>
        <charset val="204"/>
      </rPr>
      <t>a) Запрещено - 1
b) В архивном законодательстве не встречается подобной записи – 0.75 
c) Разрешено в соответствии с уровнем доступа – 0.5
d) Допущено – 0</t>
    </r>
    <r>
      <rPr>
        <b/>
        <sz val="11"/>
        <color theme="1"/>
        <rFont val="Sylfaen"/>
        <family val="1"/>
        <charset val="204"/>
      </rPr>
      <t xml:space="preserve">
</t>
    </r>
  </si>
  <si>
    <r>
      <t xml:space="preserve">Архив предоставляет справки социально-правового характера из архивных документов фондов системы репрессивных органов: </t>
    </r>
    <r>
      <rPr>
        <sz val="11"/>
        <color theme="1"/>
        <rFont val="Sylfaen"/>
        <family val="1"/>
        <charset val="204"/>
      </rPr>
      <t>a) Предоставляет всем - 1
b) Предоставляет только лицу, о котором запрашивается информация, его законному представителю или родственнику – 0.75
c) Предоставляет всем, но с учетом ограничений (например, только по делам реабилитированных) – 0.5
d) не выдаются - 0</t>
    </r>
  </si>
  <si>
    <r>
      <t xml:space="preserve">Дела и архивные документы из фондов системы репрессивных органов доступны в читальном зале: </t>
    </r>
    <r>
      <rPr>
        <sz val="11"/>
        <color theme="1"/>
        <rFont val="Sylfaen"/>
        <family val="1"/>
        <charset val="204"/>
      </rPr>
      <t>a) Доступны-1
b) Не доступны - 0</t>
    </r>
  </si>
  <si>
    <r>
      <t xml:space="preserve">Законом запрещено засекречивать фонды репрессивных органов их частей или дела / архивные документы из них: </t>
    </r>
    <r>
      <rPr>
        <sz val="11"/>
        <color theme="1"/>
        <rFont val="Sylfaen"/>
        <family val="1"/>
        <charset val="204"/>
      </rPr>
      <t>a) Запрещено законом – 1
b) Запрещено подзаконным актом – 0.75
c) Не указано ни в законе, ни в подзаконных актах - 0.25
d) Разрешено законом или подзаконным актом – 0</t>
    </r>
    <r>
      <rPr>
        <b/>
        <sz val="11"/>
        <color theme="1"/>
        <rFont val="Sylfaen"/>
        <family val="1"/>
        <charset val="204"/>
      </rPr>
      <t xml:space="preserve">
</t>
    </r>
  </si>
  <si>
    <r>
      <t xml:space="preserve">После присоединения документа к архивному фонду физическое или юридическое лицо обязано передать означенный архивный документ национальному архивному фонду или другому органу, имеющему права на хранения: </t>
    </r>
    <r>
      <rPr>
        <sz val="11"/>
        <color theme="1"/>
        <rFont val="Sylfaen"/>
        <family val="1"/>
        <charset val="204"/>
      </rPr>
      <t>a) Не обязан, если отвечает требованиям хранения - 1
b) Обязан - 0</t>
    </r>
    <r>
      <rPr>
        <b/>
        <sz val="11"/>
        <color theme="1"/>
        <rFont val="Sylfaen"/>
        <family val="1"/>
        <charset val="204"/>
      </rPr>
      <t xml:space="preserve">
</t>
    </r>
  </si>
  <si>
    <r>
      <t xml:space="preserve">Законодательство признает наличие частных архивов и обеспечивает их защиту и самостоятельное управление архивными документами: </t>
    </r>
    <r>
      <rPr>
        <sz val="11"/>
        <color rgb="FF000000"/>
        <rFont val="Sylfaen"/>
        <family val="1"/>
        <charset val="204"/>
      </rPr>
      <t>a) Признает, но не контролирует их деятельность – 1
b) Признает и контролирует их деятельность – 0.5
c) Не признает - 0</t>
    </r>
    <r>
      <rPr>
        <b/>
        <sz val="11"/>
        <color rgb="FF000000"/>
        <rFont val="Sylfaen"/>
        <family val="1"/>
        <charset val="204"/>
      </rPr>
      <t xml:space="preserve">
</t>
    </r>
  </si>
  <si>
    <r>
      <t xml:space="preserve">Запрещено присвоение статуса государственной тайны делам или архивным документам о нарушениях и ограничениях основных прав человека, свобод и законных интересов, а также о препятствии восстановлению нарушенных прав и вреде здоровью и безопасности человека: </t>
    </r>
    <r>
      <rPr>
        <sz val="11"/>
        <color theme="1"/>
        <rFont val="Sylfaen"/>
        <family val="1"/>
        <charset val="204"/>
      </rPr>
      <t>a) Запрещено – 1
b) Не запрещено - 0</t>
    </r>
    <r>
      <rPr>
        <b/>
        <sz val="11"/>
        <color theme="1"/>
        <rFont val="Sylfaen"/>
        <family val="1"/>
        <charset val="204"/>
      </rPr>
      <t xml:space="preserve">
</t>
    </r>
  </si>
  <si>
    <r>
      <t xml:space="preserve">Ограничение на доступ к архивным документам, содержащим персональные данные, сведения о личной и семейной тайне гражданина, его частной жизни, а также сведения, создающие угрозу для его безопасности, устанавливается на срок с момента их создания: </t>
    </r>
    <r>
      <rPr>
        <sz val="11"/>
        <color theme="1"/>
        <rFont val="Sylfaen"/>
        <family val="1"/>
        <charset val="204"/>
      </rPr>
      <t>a) 50 лет или менее - 1
b) 51-74 года - 0.75
c) 75-99 лет - 0.5
d) 100 лет или больше - 0.25</t>
    </r>
    <r>
      <rPr>
        <b/>
        <sz val="11"/>
        <color theme="1"/>
        <rFont val="Sylfaen"/>
        <family val="1"/>
        <charset val="204"/>
      </rPr>
      <t xml:space="preserve">
</t>
    </r>
  </si>
  <si>
    <r>
      <t xml:space="preserve">С момента смерти физического лица доступ к документам, содержащим его персональные данные, сведения о его личной и семейной тайне, его частной жизни, а также к сведениям, создающим угрозу для его безопасности, дается через: </t>
    </r>
    <r>
      <rPr>
        <sz val="11"/>
        <color theme="1"/>
        <rFont val="Sylfaen"/>
        <family val="1"/>
        <charset val="204"/>
      </rPr>
      <t>a) 30 лет или меньше - 1
b) 31-50 лет - 0.5
c) Больше 50 лет – 0</t>
    </r>
  </si>
  <si>
    <r>
      <t xml:space="preserve">Ограничение доступа к персональным данным или личной и/или семейной тайне до истечения вышеуказанных сроков в случае смерти лица, если обработка информации способствует историческим, статистическим и исследовательским целям: </t>
    </r>
    <r>
      <rPr>
        <sz val="11"/>
        <color theme="1"/>
        <rFont val="Sylfaen"/>
        <family val="1"/>
        <charset val="204"/>
      </rPr>
      <t xml:space="preserve">a) Снимается - 1
b) Данные будут рассекречены и доступны в случае согласия законного преемника - 0.5
c) Останутся засекреченным до означенного срока - 0 
</t>
    </r>
  </si>
  <si>
    <r>
      <t xml:space="preserve">Использование архивных документов, содержащих персональные данные или личную и/или семейную тайну, но являющихся предметом высокого общественного интереса, в исторических, статистических или научных целях, при условии, что не произойдет идентификация личности: </t>
    </r>
    <r>
      <rPr>
        <sz val="11"/>
        <color theme="1"/>
        <rFont val="Sylfaen"/>
        <family val="1"/>
        <charset val="204"/>
      </rPr>
      <t>a) Разрешено – 1
b) Не разрешено – 0</t>
    </r>
  </si>
  <si>
    <r>
      <t xml:space="preserve">Дела, содержащие персональные данные или личную и/или семейную тайну физического лица, претендующего занять или же занимающего выборную должность (в представительных органах) или должность государственного служащего первой категории, не относятся к информации с ограниченным доступом, за исключением информации, которая определена таковой в соответствии с законом: </t>
    </r>
    <r>
      <rPr>
        <sz val="11"/>
        <color theme="1"/>
        <rFont val="Sylfaen"/>
        <family val="1"/>
        <charset val="204"/>
      </rPr>
      <t>a) Не относятся – 1
b) Не относятся только с согласия указанного лица - 0.5
c) Относятся или закон не предусматривает такой принцип – 0.25</t>
    </r>
    <r>
      <rPr>
        <b/>
        <sz val="11"/>
        <color theme="1"/>
        <rFont val="Sylfaen"/>
        <family val="1"/>
        <charset val="204"/>
      </rPr>
      <t xml:space="preserve">
</t>
    </r>
  </si>
  <si>
    <r>
      <t xml:space="preserve">В случае невыдачи архивных документов, содержащих персональные данные или личную и/или семейную тайну, Архив в письменном виде сообщает обоснованный отказ с указанием статьи соответствующего законодательства: </t>
    </r>
    <r>
      <rPr>
        <sz val="11"/>
        <color theme="1"/>
        <rFont val="Sylfaen"/>
        <family val="1"/>
        <charset val="204"/>
      </rPr>
      <t>a) Обязан разъяснить письменно – 1
b) Может объяснить устно – 0.25
c) Не обязан разъяснить – 0</t>
    </r>
    <r>
      <rPr>
        <b/>
        <sz val="11"/>
        <color theme="1"/>
        <rFont val="Sylfaen"/>
        <family val="1"/>
        <charset val="204"/>
      </rPr>
      <t xml:space="preserve">
</t>
    </r>
  </si>
  <si>
    <r>
      <t xml:space="preserve">«Закон о защите персональных данных» не распространяется на архивы или фонды репрессивных органов: </t>
    </r>
    <r>
      <rPr>
        <sz val="11"/>
        <color theme="1"/>
        <rFont val="Sylfaen"/>
        <family val="1"/>
        <charset val="204"/>
      </rPr>
      <t>a) Не распространяется – 1
b) Закон не содержит соответствующего положения – 0.25
c) Распространяется – 0</t>
    </r>
    <r>
      <rPr>
        <b/>
        <sz val="11"/>
        <color theme="1"/>
        <rFont val="Sylfaen"/>
        <family val="1"/>
        <charset val="204"/>
      </rPr>
      <t xml:space="preserve">
</t>
    </r>
  </si>
  <si>
    <r>
      <t xml:space="preserve">Законом или подзаконным актом предусмотрено: </t>
    </r>
    <r>
      <rPr>
        <sz val="11"/>
        <color theme="1"/>
        <rFont val="Sylfaen"/>
        <family val="1"/>
        <charset val="204"/>
      </rPr>
      <t>1) Виды услуг, предоставляемые Архивом;
2) Размер платы за представляемые Архивом услуги в стандартные сроки;
3) Размер платы за представляемые Архивом услуги в ускоренные сроки;
4) Правила оплаты
5) Условия оплаты</t>
    </r>
    <r>
      <rPr>
        <b/>
        <sz val="11"/>
        <color theme="1"/>
        <rFont val="Sylfaen"/>
        <family val="1"/>
        <charset val="204"/>
      </rPr>
      <t xml:space="preserve">
</t>
    </r>
    <r>
      <rPr>
        <sz val="11"/>
        <color theme="1"/>
        <rFont val="Sylfaen"/>
        <family val="1"/>
        <charset val="204"/>
      </rPr>
      <t>a) Законом или подзаконным актом предусмотрено все 5 категорий - 1
b) Законом или подзаконным актом предусмотрено 3-4 категории - 0.75
c) Законом или подзаконным актом предусмотрено 1-2 категорий - 0.5
d) Законом или подзаконным актом предусмотрено ни одна категория - 0</t>
    </r>
    <r>
      <rPr>
        <b/>
        <sz val="11"/>
        <color theme="1"/>
        <rFont val="Sylfaen"/>
        <family val="1"/>
        <charset val="204"/>
      </rPr>
      <t xml:space="preserve">
</t>
    </r>
  </si>
  <si>
    <r>
      <t xml:space="preserve">Основные виды услуг, предоставляемые архивом: </t>
    </r>
    <r>
      <rPr>
        <sz val="11"/>
        <color theme="1"/>
        <rFont val="Sylfaen"/>
        <family val="1"/>
        <charset val="204"/>
      </rPr>
      <t>1)  Выявление тематических документов, с составлением описей;
2) Выполнение тематических запросов, 
об установлении отдельных фактов, событий, подтверждении справок;
3) Подготовка-выдача социально-правовых справок;
4) Обслуживание исследователей в читальном зале; 
5) Временное хранение документов учреждений и организаций;
6) Научно-техническая обработка и упорядочение документов учреждений;
7) Реставрация документов.</t>
    </r>
    <r>
      <rPr>
        <b/>
        <sz val="11"/>
        <color theme="1"/>
        <rFont val="Sylfaen"/>
        <family val="1"/>
        <charset val="204"/>
      </rPr>
      <t xml:space="preserve">
</t>
    </r>
    <r>
      <rPr>
        <sz val="11"/>
        <color theme="1"/>
        <rFont val="Sylfaen"/>
        <family val="1"/>
        <charset val="204"/>
      </rPr>
      <t>a) Архив предоставляет все 7 и другие виды услуг - 1
b) Архив предоставляет услуги 5-6 и другие виды услуг - 0.75
c) Архив предоставляет услуги 3-4 и другие виды услуг - 0.5
d) Архив предоставляет услуги 1-2 и другие виды услуг - 0.25
e) Архив не предоставляет ни одной из вышеперечисленных услуг - 0</t>
    </r>
    <r>
      <rPr>
        <b/>
        <sz val="11"/>
        <color theme="1"/>
        <rFont val="Sylfaen"/>
        <family val="1"/>
        <charset val="204"/>
      </rPr>
      <t xml:space="preserve">
</t>
    </r>
  </si>
  <si>
    <r>
      <t xml:space="preserve">Стандартный срок, установленный законодательством для выдачи справок: </t>
    </r>
    <r>
      <rPr>
        <sz val="11"/>
        <color theme="1"/>
        <rFont val="Sylfaen"/>
        <family val="1"/>
        <charset val="204"/>
      </rPr>
      <t>a) 1-5 дней - 1
b) 6-10 дней - 0.5
c) 11 и более дней - 0.25</t>
    </r>
    <r>
      <rPr>
        <b/>
        <sz val="11"/>
        <color theme="1"/>
        <rFont val="Sylfaen"/>
        <family val="1"/>
        <charset val="204"/>
      </rPr>
      <t xml:space="preserve">
</t>
    </r>
  </si>
  <si>
    <r>
      <t xml:space="preserve">Стоимость социально-правовых справок, (кроме информации о собственности) для граждан (по стандартному сроку) составляет следующий процент средней заработной платы в стране: </t>
    </r>
    <r>
      <rPr>
        <sz val="11"/>
        <color theme="1"/>
        <rFont val="Sylfaen"/>
        <family val="1"/>
        <charset val="204"/>
      </rPr>
      <t>a) 0%-0.49% - 1 
b) 0.49%-1.49% - 0.75
c) 1,5% и более – 0.25</t>
    </r>
    <r>
      <rPr>
        <b/>
        <sz val="11"/>
        <color theme="1"/>
        <rFont val="Sylfaen"/>
        <family val="1"/>
        <charset val="204"/>
      </rPr>
      <t xml:space="preserve">
</t>
    </r>
  </si>
  <si>
    <r>
      <t xml:space="preserve">Стоимость справки о собственности для граждан (по стандартному сроку) составляет следующий процент средней заработной платы в стране: </t>
    </r>
    <r>
      <rPr>
        <sz val="11"/>
        <color theme="1"/>
        <rFont val="Sylfaen"/>
        <family val="1"/>
        <charset val="204"/>
      </rPr>
      <t>a) 0%-1.99% - 1 
b) 2%-4.99% - 0.75
c) 5% и более - 0.25</t>
    </r>
    <r>
      <rPr>
        <b/>
        <sz val="11"/>
        <color theme="1"/>
        <rFont val="Sylfaen"/>
        <family val="1"/>
        <charset val="204"/>
      </rPr>
      <t xml:space="preserve">
</t>
    </r>
  </si>
  <si>
    <r>
      <t xml:space="preserve">Льготы, определенные законом или последующими актами, применяемые к выдаче социально-правовых справок касаются: </t>
    </r>
    <r>
      <rPr>
        <sz val="11"/>
        <color theme="1"/>
        <rFont val="Sylfaen"/>
        <family val="1"/>
        <charset val="204"/>
      </rPr>
      <t>1) Лиц с ограниченными возможностями;
2) Ветеранов войны и лицам, приравненных к ним;
3) Внутренне (вынужденно) перемещенных лиц;
4) Социально незащищенных лиц;
5) Реабилитированных жертв репрессий;
6) Студентов;
7) Пенсионеров.</t>
    </r>
    <r>
      <rPr>
        <b/>
        <sz val="11"/>
        <color theme="1"/>
        <rFont val="Sylfaen"/>
        <family val="1"/>
        <charset val="204"/>
      </rPr>
      <t xml:space="preserve">
</t>
    </r>
    <r>
      <rPr>
        <sz val="11"/>
        <color theme="1"/>
        <rFont val="Sylfaen"/>
        <family val="1"/>
        <charset val="204"/>
      </rPr>
      <t>a) По закону и подзаконному акту, льготы касаются всех 7 категорий - 1
b) По закону и подзаконному акту, льготы касаются   4-6 категорий - 0.75
c) По закону и подзаконному акту, льготы касаются  2-3 категорий - 0.5
d) По закону и подзаконному акту, льготы касаются 1 категории - 0.25
e) При выдаче справок социально-правового характера по закону и подзаконному акту, льготы не усмотрены - 0</t>
    </r>
    <r>
      <rPr>
        <b/>
        <sz val="11"/>
        <color theme="1"/>
        <rFont val="Sylfaen"/>
        <family val="1"/>
        <charset val="204"/>
      </rPr>
      <t xml:space="preserve">
</t>
    </r>
  </si>
  <si>
    <r>
      <t xml:space="preserve">При выдаче социально-правовых справок льготами, обозначенными законом или подзаконным актом, пользуются как свои граждане, так и граждане других стран: </t>
    </r>
    <r>
      <rPr>
        <sz val="11"/>
        <color theme="1"/>
        <rFont val="Sylfaen"/>
        <family val="1"/>
        <charset val="204"/>
      </rPr>
      <t xml:space="preserve">a) В равной степени пользуются -1
b) Лица с ограниченными возможностями или студенты других стран - 0.75
c) Лица, имеющие временный вид на жительство или разрешение на работу – 0.5
d) Граждане других стран не пользуются льготами - 0 </t>
    </r>
    <r>
      <rPr>
        <b/>
        <sz val="11"/>
        <color theme="1"/>
        <rFont val="Sylfaen"/>
        <family val="1"/>
        <charset val="204"/>
      </rPr>
      <t xml:space="preserve">
</t>
    </r>
  </si>
  <si>
    <r>
      <t xml:space="preserve">Цены архивных услуг (как и для справок, а так и в архивном зале) одинаковые как для своих граждан, так и для граждан других стран: </t>
    </r>
    <r>
      <rPr>
        <sz val="11"/>
        <color theme="1"/>
        <rFont val="Sylfaen"/>
        <family val="1"/>
        <charset val="204"/>
      </rPr>
      <t>a) Одинаковые для своих граждан так и для граждан других стран – 1
b) Различается в пользу граждан своей страны - 0</t>
    </r>
    <r>
      <rPr>
        <b/>
        <sz val="11"/>
        <color theme="1"/>
        <rFont val="Sylfaen"/>
        <family val="1"/>
        <charset val="204"/>
      </rPr>
      <t xml:space="preserve">
</t>
    </r>
  </si>
  <si>
    <r>
      <t xml:space="preserve">На веб-сайте архива размещены мульти-языковые версии: </t>
    </r>
    <r>
      <rPr>
        <sz val="11"/>
        <color theme="1"/>
        <rFont val="Sylfaen"/>
        <family val="1"/>
        <charset val="204"/>
      </rPr>
      <t>a) Веб-сайт архива имеет версию на государственном языке, а также на английском или русском языке - 1
b) Веб-сайт архива доступен только на государственном языке – 0.25
c) Архив не имеет веб-сайта - 0</t>
    </r>
    <r>
      <rPr>
        <b/>
        <sz val="11"/>
        <color theme="1"/>
        <rFont val="Sylfaen"/>
        <family val="1"/>
        <charset val="204"/>
      </rPr>
      <t xml:space="preserve">
</t>
    </r>
  </si>
  <si>
    <r>
      <t xml:space="preserve">На веб-сайте размещено архивное законодательство: </t>
    </r>
    <r>
      <rPr>
        <sz val="11"/>
        <color theme="1"/>
        <rFont val="Sylfaen"/>
        <family val="1"/>
        <charset val="204"/>
      </rPr>
      <t>a) На государственном языке и на английском или русском языке - 1
b) Только на государственном языке - 0.75
c) На вебсайте не размещено архивное законодательство – 0</t>
    </r>
    <r>
      <rPr>
        <b/>
        <sz val="11"/>
        <color theme="1"/>
        <rFont val="Sylfaen"/>
        <family val="1"/>
        <charset val="204"/>
      </rPr>
      <t xml:space="preserve">
</t>
    </r>
  </si>
  <si>
    <r>
      <t xml:space="preserve">На веб-сайте Архива описываются типы справочных служб или подобные разъяснения представлены в ответах на часто задаваемые вопросы (т. н. FAQ): </t>
    </r>
    <r>
      <rPr>
        <sz val="11"/>
        <color theme="1"/>
        <rFont val="Sylfaen"/>
        <family val="1"/>
        <charset val="204"/>
      </rPr>
      <t>a) Информация о справочных услугах Архива доступна на государственном языке и на английском языке - 1
b) Информация о справочных услугах Архива доступна только на государственном языке - 0.75
c) Веб-сайт не имеет подобного блока – 0</t>
    </r>
    <r>
      <rPr>
        <b/>
        <sz val="11"/>
        <color theme="1"/>
        <rFont val="Sylfaen"/>
        <family val="1"/>
        <charset val="204"/>
      </rPr>
      <t xml:space="preserve">
</t>
    </r>
  </si>
  <si>
    <r>
      <t xml:space="preserve">На веб-сайте архива в отдельном блоке размешена информация о процедуре доступа исследователя в Архив, о рабочем времени архива и правилах работы: </t>
    </r>
    <r>
      <rPr>
        <sz val="11"/>
        <color theme="1"/>
        <rFont val="Sylfaen"/>
        <family val="1"/>
        <charset val="204"/>
      </rPr>
      <t>a) На государственном языке и на английском языке - 1
b) Только на государственном языке – 0.75
c) Подобные процедуры не разъяснены - 0</t>
    </r>
    <r>
      <rPr>
        <b/>
        <sz val="11"/>
        <color theme="1"/>
        <rFont val="Sylfaen"/>
        <family val="1"/>
        <charset val="204"/>
      </rPr>
      <t xml:space="preserve">
</t>
    </r>
  </si>
  <si>
    <r>
      <t xml:space="preserve">На веб-сайте доступен перечень фондов, хранящихся в Архиве (или путеводитель по фондам Архива, прилагаемый в виде файла), который содержит следующую основную информацию: </t>
    </r>
    <r>
      <rPr>
        <sz val="11"/>
        <color theme="1"/>
        <rFont val="Sylfaen"/>
        <family val="1"/>
        <charset val="204"/>
      </rPr>
      <t>1) Название конкретного фонда;
2) Хронологические рамки фондов;
3) Объем хранимой в архиве информации (количество документов / дел или в единицах измерения);
4) Язык(и) хранимых документов;
5) Местоположение конкретного фонда;
6) Описание архивных групп, на которые делятся архивные фонды: требуется детальное описание тех тематических или структурных групп, из которых организован архивный фонд; 
7) Статус: засекреченный/рассекреченный</t>
    </r>
    <r>
      <rPr>
        <b/>
        <sz val="11"/>
        <color theme="1"/>
        <rFont val="Sylfaen"/>
        <family val="1"/>
        <charset val="204"/>
      </rPr>
      <t xml:space="preserve">
</t>
    </r>
    <r>
      <rPr>
        <sz val="11"/>
        <color theme="1"/>
        <rFont val="Sylfaen"/>
        <family val="1"/>
        <charset val="204"/>
      </rPr>
      <t>a) Все 7 категорий информации присутствуют – 1
b) От 4 до 6 требуемых категорий информации присутствуют - 0.75
c) От 2 до 3 требуемых категорий информации присутствуют - 0.5
d) 1 категория информации присутствует - 0.25
e) Перечень фондов отсутствует – 0</t>
    </r>
    <r>
      <rPr>
        <b/>
        <sz val="11"/>
        <color theme="1"/>
        <rFont val="Sylfaen"/>
        <family val="1"/>
        <charset val="204"/>
      </rPr>
      <t xml:space="preserve">
</t>
    </r>
  </si>
  <si>
    <r>
      <t xml:space="preserve">Веб-сайт Архива предоставляет возможность получить доступ к документам научно-справочного аппарата: </t>
    </r>
    <r>
      <rPr>
        <sz val="11"/>
        <color theme="1"/>
        <rFont val="Sylfaen"/>
        <family val="1"/>
        <charset val="204"/>
      </rPr>
      <t>a) Документы научно-справочного аппарата на веб-сайте находятся в режиме открытого доступа - 1
b) Можно сделать запрос документов научно-справочного аппарата онлайн и получить требуемую информацию - 0.75
c) Невозможно получить документы научно-справочного аппарата в онлайн режиме – 0</t>
    </r>
    <r>
      <rPr>
        <b/>
        <sz val="11"/>
        <color theme="1"/>
        <rFont val="Sylfaen"/>
        <family val="1"/>
        <charset val="204"/>
      </rPr>
      <t xml:space="preserve">
</t>
    </r>
  </si>
  <si>
    <r>
      <t>На веб-сайте Архива расположены копии описей архивных фондов:</t>
    </r>
    <r>
      <rPr>
        <sz val="11"/>
        <color theme="1"/>
        <rFont val="Sylfaen"/>
        <family val="1"/>
        <charset val="204"/>
      </rPr>
      <t xml:space="preserve"> a) 76-100% описей от всех фондов - 1
b) 51-75% описей от всех фондов - 0.75
c) 26-50% описей от всех фондов - 0.5
d) 1-25% описей от всех фондов - 0.25 
e) На вебсайте описи не размещены – 0</t>
    </r>
    <r>
      <rPr>
        <b/>
        <sz val="11"/>
        <color theme="1"/>
        <rFont val="Sylfaen"/>
        <family val="1"/>
        <charset val="204"/>
      </rPr>
      <t xml:space="preserve">
</t>
    </r>
  </si>
  <si>
    <r>
      <t xml:space="preserve">Веб-сайт архива предоставляет возможность сделать запрос онлайн и получить юридический документ (архивную справку) в рамках законодательства\электронного документооборота по указанным ценам: </t>
    </r>
    <r>
      <rPr>
        <sz val="11"/>
        <color theme="1"/>
        <rFont val="Sylfaen"/>
        <family val="1"/>
        <charset val="204"/>
      </rPr>
      <t>a) Возможно сделать запрос и получить документ – 1
b) Возможно сделать только запрос или получить документ – 0.75
c) Не предоставляет такой возможности – 0</t>
    </r>
    <r>
      <rPr>
        <b/>
        <sz val="11"/>
        <color theme="1"/>
        <rFont val="Sylfaen"/>
        <family val="1"/>
        <charset val="204"/>
      </rPr>
      <t xml:space="preserve">
</t>
    </r>
  </si>
  <si>
    <r>
      <t xml:space="preserve">Веб-сайт архива предоставляет возможность сделать запрос и получать отсканированные архивные документы в рамках законодательства\и по указанным ценам: </t>
    </r>
    <r>
      <rPr>
        <sz val="11"/>
        <color theme="1"/>
        <rFont val="Sylfaen"/>
        <family val="1"/>
        <charset val="204"/>
      </rPr>
      <t>a) Возможно – 1
b) Невозможно - 0</t>
    </r>
    <r>
      <rPr>
        <b/>
        <sz val="11"/>
        <color theme="1"/>
        <rFont val="Sylfaen"/>
        <family val="1"/>
        <charset val="204"/>
      </rPr>
      <t xml:space="preserve">
</t>
    </r>
  </si>
  <si>
    <r>
      <t xml:space="preserve">По закону и подзаконному акту Архив обязан размещать на веб-сайте информацию о текущих работах и др. публичную информацию периодически: </t>
    </r>
    <r>
      <rPr>
        <sz val="11"/>
        <color theme="1"/>
        <rFont val="Sylfaen"/>
        <family val="1"/>
        <charset val="204"/>
      </rPr>
      <t>a) Один раз в 6 месяцев (кроме годового отчета) -1
b) Один раз в год - 0.75
c) Период превышает 1 год - 0.25
d) Архив не размещает подобную информацию – 0</t>
    </r>
    <r>
      <rPr>
        <b/>
        <sz val="11"/>
        <color theme="1"/>
        <rFont val="Sylfaen"/>
        <family val="1"/>
        <charset val="204"/>
      </rPr>
      <t xml:space="preserve">
</t>
    </r>
  </si>
  <si>
    <r>
      <t xml:space="preserve">По закону или подзаконному акту Архив обязан размещать на своем веб-сайте следующую информацию: </t>
    </r>
    <r>
      <rPr>
        <sz val="11"/>
        <color theme="1"/>
        <rFont val="Sylfaen"/>
        <family val="1"/>
        <charset val="204"/>
      </rPr>
      <t>1) Описание структуры и функции архива;
2) Годовой отчет об архивной деятельности;
3) Информацию о руководстве Архива;
4) Информацию и рабочие контактные данные о лице (лицах), ответственных за обеспечение доступа к архивной информации;
5) Информацию о кадровом обеспечении, штатный писок сотрудников, о конкурсах и лицах, прошедших и победивших на вакантных позициях.</t>
    </r>
    <r>
      <rPr>
        <b/>
        <sz val="11"/>
        <color theme="1"/>
        <rFont val="Sylfaen"/>
        <family val="1"/>
        <charset val="204"/>
      </rPr>
      <t xml:space="preserve">
</t>
    </r>
    <r>
      <rPr>
        <sz val="11"/>
        <color theme="1"/>
        <rFont val="Sylfaen"/>
        <family val="1"/>
        <charset val="204"/>
      </rPr>
      <t>a) На веб-сайте архива публикуется информация всех 5 категорий или более - 1
b) На веб-сайте архива публикуется информация только 1-3 категории - 0.5
c) На веб-сайте архива публикуется информация только1-2 категории - 0.25
d) На вебсайте архива не публикуется информация ни об одной категории - 0</t>
    </r>
    <r>
      <rPr>
        <b/>
        <sz val="11"/>
        <color theme="1"/>
        <rFont val="Sylfaen"/>
        <family val="1"/>
        <charset val="204"/>
      </rPr>
      <t xml:space="preserve">
</t>
    </r>
  </si>
  <si>
    <r>
      <t xml:space="preserve">По закону или подзаконному акту Архив обязан размещать на своем веб-сайте следующую публичную информацию: </t>
    </r>
    <r>
      <rPr>
        <sz val="11"/>
        <color theme="1"/>
        <rFont val="Sylfaen"/>
        <family val="1"/>
        <charset val="204"/>
      </rPr>
      <t>1) Формы и образцы административных жалоб;
2) Информацию о правилах обжалования; 
3) Информацию о годовом бюджете;
4) Информацию об источниках доходов, полученных от архивных услуг;
5) Информацию о государственных закупках;
6) Информацию об имуществе архива, а также об отчуждении или передаче имущества.</t>
    </r>
    <r>
      <rPr>
        <b/>
        <sz val="11"/>
        <color theme="1"/>
        <rFont val="Sylfaen"/>
        <family val="1"/>
        <charset val="204"/>
      </rPr>
      <t xml:space="preserve">
</t>
    </r>
    <r>
      <rPr>
        <sz val="11"/>
        <color theme="1"/>
        <rFont val="Sylfaen"/>
        <family val="1"/>
        <charset val="204"/>
      </rPr>
      <t xml:space="preserve">a) На веб-сайте Архива опубликована вся информация, все 6 категорий или более - 1
b) На веб-сайте Архива опубликована информация только по 1-3 категориям - 0.5
c) На веб-сайте Архива опубликована информация только по 1-2 категориям - 0.25
d) На вебсайте Архива не публикуется информация ни по одной из категорий - 0
</t>
    </r>
  </si>
  <si>
    <r>
      <t xml:space="preserve">Доступ в Архив осуществляется на основании удостоверения личности, а также заполненного заявления или по рекомендации организации: </t>
    </r>
    <r>
      <rPr>
        <sz val="11"/>
        <color theme="1"/>
        <rFont val="Sylfaen"/>
        <family val="1"/>
        <charset val="204"/>
      </rPr>
      <t>a) Запрещается требовать от лица предоставления любых других документов – 1
b) Не запрещается требовать от лица предоставления других документов – 0</t>
    </r>
    <r>
      <rPr>
        <b/>
        <sz val="11"/>
        <color theme="1"/>
        <rFont val="Sylfaen"/>
        <family val="1"/>
        <charset val="204"/>
      </rPr>
      <t xml:space="preserve">
</t>
    </r>
  </si>
  <si>
    <r>
      <t xml:space="preserve">Физические лица могут </t>
    </r>
    <r>
      <rPr>
        <b/>
        <sz val="11"/>
        <color theme="1"/>
        <rFont val="Sylfaen"/>
        <family val="1"/>
        <charset val="204"/>
      </rPr>
      <t>направить заявку</t>
    </r>
    <r>
      <rPr>
        <b/>
        <sz val="11"/>
        <color rgb="FF212121"/>
        <rFont val="Sylfaen"/>
        <family val="1"/>
        <charset val="204"/>
      </rPr>
      <t xml:space="preserve"> по электронной почте (или через специальную форму на веб-сайте) и получить удаленный доступ к архиву: </t>
    </r>
    <r>
      <rPr>
        <sz val="11"/>
        <color rgb="FF212121"/>
        <rFont val="Sylfaen"/>
        <family val="1"/>
        <charset val="204"/>
      </rPr>
      <t>a) Могут – 1
b) Не могут - 0</t>
    </r>
  </si>
  <si>
    <r>
      <t xml:space="preserve">Иностранным гражданам доступ к архиву предоставляет Архив, а не другое учреждение (например, МИД): </t>
    </r>
    <r>
      <rPr>
        <sz val="11"/>
        <color rgb="FF212121"/>
        <rFont val="Sylfaen"/>
        <family val="1"/>
        <charset val="204"/>
      </rPr>
      <t>a) Предоставляет Архив – 1
b) Предоставляет другое учреждение – 0.5
c) Доступ иностранцам не предоставляется - 0</t>
    </r>
    <r>
      <rPr>
        <b/>
        <sz val="11"/>
        <color rgb="FF212121"/>
        <rFont val="Sylfaen"/>
        <family val="1"/>
        <charset val="204"/>
      </rPr>
      <t xml:space="preserve">
</t>
    </r>
  </si>
  <si>
    <r>
      <t xml:space="preserve">Срок доступа в Архив после запроса доступа в качестве исследователя: </t>
    </r>
    <r>
      <rPr>
        <sz val="11"/>
        <color theme="1"/>
        <rFont val="Sylfaen"/>
        <family val="1"/>
        <charset val="204"/>
      </rPr>
      <t>a) Архив обеспечивает доступ в тот же день после подтверждения подлинности предоставленных с этой целью документов - 1
b) 1-3 рабочих дня - 0.75
c) 3-5 рабочих дня - 0.5
d) 5 рабочих дней или более - 0.25</t>
    </r>
    <r>
      <rPr>
        <b/>
        <sz val="11"/>
        <color theme="1"/>
        <rFont val="Sylfaen"/>
        <family val="1"/>
        <charset val="204"/>
      </rPr>
      <t xml:space="preserve">
</t>
    </r>
  </si>
  <si>
    <r>
      <t xml:space="preserve">Количество часов работы читального зала архива за неделю: </t>
    </r>
    <r>
      <rPr>
        <sz val="11"/>
        <color theme="1"/>
        <rFont val="Sylfaen"/>
        <family val="1"/>
        <charset val="204"/>
      </rPr>
      <t>a) Более 40 часов - 1
b) 31-40 часов - 0.75
c) 21-30 часов - 0.5
d) Менее 20 часов – 0.25</t>
    </r>
    <r>
      <rPr>
        <b/>
        <sz val="11"/>
        <color theme="1"/>
        <rFont val="Sylfaen"/>
        <family val="1"/>
        <charset val="204"/>
      </rPr>
      <t xml:space="preserve">
</t>
    </r>
  </si>
  <si>
    <r>
      <t xml:space="preserve">Выходные дни читального зала в течение года кроме объявленных государством нерабочих дней: </t>
    </r>
    <r>
      <rPr>
        <sz val="11"/>
        <color theme="1"/>
        <rFont val="Sylfaen"/>
        <family val="1"/>
        <charset val="204"/>
      </rPr>
      <t>a) 0-12 рабочих дней - 1
b) 13-31 рабочих дней - 0.75
c) Более 31 рабочего дня – 0.25</t>
    </r>
    <r>
      <rPr>
        <b/>
        <sz val="11"/>
        <color theme="1"/>
        <rFont val="Sylfaen"/>
        <family val="1"/>
        <charset val="204"/>
      </rPr>
      <t xml:space="preserve">
</t>
    </r>
  </si>
  <si>
    <r>
      <t xml:space="preserve">Архив предоставляет полностью адаптированную среду людям с ограниченными возможностями для работы в читальном зале: </t>
    </r>
    <r>
      <rPr>
        <sz val="11"/>
        <color theme="1"/>
        <rFont val="Sylfaen"/>
        <family val="1"/>
        <charset val="204"/>
      </rPr>
      <t>a) Полностью адаптирован – 1
b) Архив частично адаптирован – 0.5
c) Не адаптирован - 0</t>
    </r>
  </si>
  <si>
    <r>
      <t xml:space="preserve">Правила поведения для исследователей предоставлены в читальных залах Архива в печатной или электронной форме: </t>
    </r>
    <r>
      <rPr>
        <sz val="11"/>
        <color theme="1"/>
        <rFont val="Sylfaen"/>
        <family val="1"/>
        <charset val="204"/>
      </rPr>
      <t>a) Разъяснены – 1
b) Не разъяснены – 0</t>
    </r>
    <r>
      <rPr>
        <b/>
        <sz val="11"/>
        <color theme="1"/>
        <rFont val="Sylfaen"/>
        <family val="1"/>
        <charset val="204"/>
      </rPr>
      <t xml:space="preserve">
</t>
    </r>
  </si>
  <si>
    <r>
      <t xml:space="preserve">Ознакомившись с нормами этики и архивного законодательства, исследователь личной подписью подтверждает их соблюдение: </t>
    </r>
    <r>
      <rPr>
        <sz val="11"/>
        <color theme="1"/>
        <rFont val="Sylfaen"/>
        <family val="1"/>
        <charset val="204"/>
      </rPr>
      <t>a) Архив обеспечивает исследователя соответствующей информацией - 1
b) Данной процедуры у читального зала нет - 0</t>
    </r>
    <r>
      <rPr>
        <b/>
        <sz val="11"/>
        <color theme="1"/>
        <rFont val="Sylfaen"/>
        <family val="1"/>
        <charset val="204"/>
      </rPr>
      <t xml:space="preserve">
</t>
    </r>
  </si>
  <si>
    <r>
      <t xml:space="preserve">Для претензий и замечаний в читальном зале исследователю предоставлена контактная информация вышестоящего органа или соответствующего лица (номер телефона, e-mail): </t>
    </r>
    <r>
      <rPr>
        <sz val="11"/>
        <color theme="1"/>
        <rFont val="Sylfaen"/>
        <family val="1"/>
        <charset val="204"/>
      </rPr>
      <t>a) Доступна – 1
b) Не доступна – 0</t>
    </r>
  </si>
  <si>
    <r>
      <t xml:space="preserve">Предоставление документов научно-справочного аппарата в читальном зале: </t>
    </r>
    <r>
      <rPr>
        <sz val="11"/>
        <color theme="1"/>
        <rFont val="Sylfaen"/>
        <family val="1"/>
        <charset val="204"/>
      </rPr>
      <t>a) В короткий срок, если онлайн-версия существует, или в реальные сроки для предоставления документа (бумажной копии) - 1
b) На следующий день - 0.5
c) Более одного дня - 0.25</t>
    </r>
    <r>
      <rPr>
        <b/>
        <sz val="11"/>
        <color theme="1"/>
        <rFont val="Sylfaen"/>
        <family val="1"/>
        <charset val="204"/>
      </rPr>
      <t xml:space="preserve">
</t>
    </r>
  </si>
  <si>
    <r>
      <t xml:space="preserve">Доступ к документам научно-справочного аппарата в читальном зале возможен в электронном формате: </t>
    </r>
    <r>
      <rPr>
        <sz val="11"/>
        <color theme="1"/>
        <rFont val="Sylfaen"/>
        <family val="1"/>
        <charset val="204"/>
      </rPr>
      <t>a) В электронном формате 76-100% документов с функцией поиска - 1
b) В электронном формате 51-75% документов с функцией поиска - 0.75
c) В электронном формате 26-50% документов с функцией поиска - 0.5
d) В электронном формате отсканированных описей без функции поиска - 0.25
e) В читальном зале нет доступа к документам научно справочного аппарата в электронном формате - 0</t>
    </r>
    <r>
      <rPr>
        <b/>
        <sz val="11"/>
        <color theme="1"/>
        <rFont val="Sylfaen"/>
        <family val="1"/>
        <charset val="204"/>
      </rPr>
      <t xml:space="preserve">
</t>
    </r>
  </si>
  <si>
    <r>
      <t xml:space="preserve">В случае отсутствия описи какого-либо фонда, сотрудники предоставляют рабочие версии описей (в случае отсутствии угрозы повреждения документа): </t>
    </r>
    <r>
      <rPr>
        <sz val="11"/>
        <color theme="1"/>
        <rFont val="Sylfaen"/>
        <family val="1"/>
        <charset val="204"/>
      </rPr>
      <t>a) Предоставляют – 1
b) Не предоставляют – 0</t>
    </r>
    <r>
      <rPr>
        <b/>
        <sz val="11"/>
        <color theme="1"/>
        <rFont val="Sylfaen"/>
        <family val="1"/>
        <charset val="204"/>
      </rPr>
      <t xml:space="preserve">
</t>
    </r>
  </si>
  <si>
    <r>
      <t xml:space="preserve">В читальном зале есть доступ к отсканированным архивным документам: </t>
    </r>
    <r>
      <rPr>
        <sz val="11"/>
        <color theme="1"/>
        <rFont val="Sylfaen"/>
        <family val="1"/>
        <charset val="204"/>
      </rPr>
      <t>a) Отсканированные архивные документы доступны для каждого исследователя - 1
b) После заполнения формы запроса о конкретном архивном документе, начинается сканирование и только после этого он становится доступным для конкретного исследователя (в тот же день) - 0.75
c) После заполнения формы запроса о конкретном архивном документе, начинается сканирование, и только после этого он становится доступным для исследователя (на следующий день) - 0.5
d) В читальном зале нет возможности получить отсканированные архивные документы – 0</t>
    </r>
    <r>
      <rPr>
        <b/>
        <sz val="11"/>
        <color theme="1"/>
        <rFont val="Sylfaen"/>
        <family val="1"/>
        <charset val="204"/>
      </rPr>
      <t xml:space="preserve">
</t>
    </r>
  </si>
  <si>
    <r>
      <t xml:space="preserve">Запись на электронный носитель уже отсканированных архивных документов: </t>
    </r>
    <r>
      <rPr>
        <sz val="11"/>
        <color theme="1"/>
        <rFont val="Sylfaen"/>
        <family val="1"/>
        <charset val="204"/>
      </rPr>
      <t>a) Возможна и бесплатна, исследователь оплачивает только услугу (напр., стоимость компакт-диска) - 1
b) Возможна по более низкой цене по сравнению со сканированием - 0.5
c) Возможна за ту же цену, что сканирование – 0.25
d) Запись невозможна - 0</t>
    </r>
  </si>
  <si>
    <r>
      <t xml:space="preserve">Время ожидания в читальном зале после заказа архивного документа: </t>
    </r>
    <r>
      <rPr>
        <sz val="11"/>
        <color theme="1"/>
        <rFont val="Sylfaen"/>
        <family val="1"/>
        <charset val="204"/>
      </rPr>
      <t>a) 0-24 часа - 1
b) 1-2 дня - 0.75
c) 3-4 дня - 0.5
d) Более 5 рабочих дней - 0.25</t>
    </r>
    <r>
      <rPr>
        <b/>
        <sz val="11"/>
        <color theme="1"/>
        <rFont val="Sylfaen"/>
        <family val="1"/>
        <charset val="204"/>
      </rPr>
      <t xml:space="preserve">
</t>
    </r>
  </si>
  <si>
    <r>
      <t xml:space="preserve">Количество заказанных дел в архиве за 1 раз может быть: </t>
    </r>
    <r>
      <rPr>
        <sz val="11"/>
        <color theme="1"/>
        <rFont val="Sylfaen"/>
        <family val="1"/>
        <charset val="204"/>
      </rPr>
      <t>a) Более 20 дел - 1
b) 11-20 дел - 0.75
c) 6-10 дел - 0.5
d) 1-5 дел – 0.25</t>
    </r>
    <r>
      <rPr>
        <b/>
        <sz val="11"/>
        <color theme="1"/>
        <rFont val="Sylfaen"/>
        <family val="1"/>
        <charset val="204"/>
      </rPr>
      <t xml:space="preserve">
</t>
    </r>
  </si>
  <si>
    <r>
      <t xml:space="preserve">Исследователь может сделать запрос на большее количество дел, если они собраны в одной описи\ серии и в ящике (т. н. “Bulk Order”): </t>
    </r>
    <r>
      <rPr>
        <sz val="11"/>
        <color theme="1"/>
        <rFont val="Sylfaen"/>
        <family val="1"/>
        <charset val="204"/>
      </rPr>
      <t>a) Может сделать запрос – 1
b) Не может сделать запрос – 0</t>
    </r>
    <r>
      <rPr>
        <b/>
        <sz val="11"/>
        <color theme="1"/>
        <rFont val="Sylfaen"/>
        <family val="1"/>
        <charset val="204"/>
      </rPr>
      <t xml:space="preserve">
</t>
    </r>
  </si>
  <si>
    <r>
      <t xml:space="preserve">В читальном зале исследователь может сделать запрос заранее в онлайн режиме и получить дела в читальном зале указанный срок: </t>
    </r>
    <r>
      <rPr>
        <sz val="11"/>
        <color theme="1"/>
        <rFont val="Sylfaen"/>
        <family val="1"/>
        <charset val="204"/>
      </rPr>
      <t>a) Возможно – 1
b) Невозможно – 0</t>
    </r>
    <r>
      <rPr>
        <b/>
        <sz val="11"/>
        <color theme="1"/>
        <rFont val="Sylfaen"/>
        <family val="1"/>
        <charset val="204"/>
      </rPr>
      <t xml:space="preserve">
</t>
    </r>
  </si>
  <si>
    <r>
      <rPr>
        <b/>
        <sz val="11"/>
        <color theme="1"/>
        <rFont val="Sylfaen"/>
        <family val="1"/>
        <charset val="204"/>
      </rPr>
      <t>В читальном зале стоимость копии одной страницы архивного документа составляет (в стандартный срок)</t>
    </r>
    <r>
      <rPr>
        <sz val="11"/>
        <color theme="1"/>
        <rFont val="Sylfaen"/>
        <family val="1"/>
        <charset val="204"/>
      </rPr>
      <t xml:space="preserve">: a) 0%-0.01% от средней заработной платы в стране - 1
b) 0.1%-0.2% от средней заработной платы в стране - 0.75
c)  0.2% и более от средней заработной платы в стране - 0.25 
</t>
    </r>
  </si>
  <si>
    <r>
      <rPr>
        <b/>
        <sz val="11"/>
        <color theme="1"/>
        <rFont val="Sylfaen"/>
        <family val="1"/>
        <charset val="204"/>
      </rPr>
      <t>В читальном зале стоимость копии одной фотографии составляет (в стандартный срок)</t>
    </r>
    <r>
      <rPr>
        <sz val="11"/>
        <color theme="1"/>
        <rFont val="Sylfaen"/>
        <family val="1"/>
        <charset val="204"/>
      </rPr>
      <t xml:space="preserve">: a) 0%-0.05% от средней заработной платы в стране - 1
b) 0.5%-1.5% средней заработной платы в стране - 0.75
c) 1.5% и более от средней заработной платы в стране - 0.25
</t>
    </r>
  </si>
  <si>
    <r>
      <t xml:space="preserve">При платных услугах читального зала Архива льготами, установленными законом и подзаконным актом, пользуются: </t>
    </r>
    <r>
      <rPr>
        <sz val="11"/>
        <color theme="1"/>
        <rFont val="Sylfaen"/>
        <family val="1"/>
        <charset val="204"/>
      </rPr>
      <t xml:space="preserve">1) Лица с ограниченными возможностями;
2)  Ветераны войны и лица, приравненные к ним;
3) Реабилитированные жертвы репрессий;
4) Внутренне (вынужденно) перемещенные лица;
5)  Социально незащищенные; 
6)  Ученики; 
7)  Студенты;
8)  Пенсионеры;
9)  Лица с научной степенью. </t>
    </r>
    <r>
      <rPr>
        <b/>
        <sz val="11"/>
        <color theme="1"/>
        <rFont val="Sylfaen"/>
        <family val="1"/>
        <charset val="204"/>
      </rPr>
      <t xml:space="preserve">
</t>
    </r>
    <r>
      <rPr>
        <sz val="11"/>
        <color theme="1"/>
        <rFont val="Sylfaen"/>
        <family val="1"/>
        <charset val="204"/>
      </rPr>
      <t>a) По закону или подзаконному акту льготы касаются всех 9 категорий - 1
b) По закону или подзаконному акту льготы касаются от 6 до 8 категорий -0.75
c) По закону или подзаконному акту льготы касаются от 4 до 5 категорий -0.5
d) По закону или подзаконному акту льготы касаются от 1 до 3 категорий - 0.25
e) В читальном зале льготы не применяются - 0</t>
    </r>
    <r>
      <rPr>
        <b/>
        <sz val="11"/>
        <color theme="1"/>
        <rFont val="Sylfaen"/>
        <family val="1"/>
        <charset val="204"/>
      </rPr>
      <t xml:space="preserve">
</t>
    </r>
  </si>
  <si>
    <r>
      <t xml:space="preserve">Льготами, установленными законом или подзаконным актом, применяемыми при платных услугах, пользуются как свои граждане, так и граждане других государств: </t>
    </r>
    <r>
      <rPr>
        <sz val="11"/>
        <color theme="1"/>
        <rFont val="Sylfaen"/>
        <family val="1"/>
        <charset val="204"/>
      </rPr>
      <t xml:space="preserve">a) В равной степени - 1
b) Граждане других государств с ограниченными возможностями; лица, имеющие студенческое удостоверение или имеющие ученую степень - 0.75
c) Лица, имеющие временное разрешение на работу или временный вид на жительство - 0.5
d) Граждане других стран не пользуются льготами - 0 </t>
    </r>
    <r>
      <rPr>
        <b/>
        <sz val="11"/>
        <color theme="1"/>
        <rFont val="Sylfaen"/>
        <family val="1"/>
        <charset val="204"/>
      </rPr>
      <t xml:space="preserve">
</t>
    </r>
  </si>
  <si>
    <r>
      <t xml:space="preserve">В читальном зале архива можно пользоваться стационарными компьютерами: </t>
    </r>
    <r>
      <rPr>
        <sz val="11"/>
        <color theme="1"/>
        <rFont val="Sylfaen"/>
        <family val="1"/>
        <charset val="204"/>
      </rPr>
      <t>a) Возможно - 1
b) Невозможно - 0</t>
    </r>
  </si>
  <si>
    <r>
      <t xml:space="preserve">В читальном зале архива можно пользоваться собственными электронными устройствами для обработки и хранения информации (компьютеры, планшеты, флэш-карты, внешние диски): </t>
    </r>
    <r>
      <rPr>
        <sz val="11"/>
        <color theme="1"/>
        <rFont val="Sylfaen"/>
        <family val="1"/>
        <charset val="204"/>
      </rPr>
      <t>a) Возможно - 1
b) Невозможно - 0</t>
    </r>
  </si>
  <si>
    <r>
      <t xml:space="preserve">В читальном зале Архива есть доступ в интернет: </t>
    </r>
    <r>
      <rPr>
        <sz val="11"/>
        <color theme="1"/>
        <rFont val="Sylfaen"/>
        <family val="1"/>
        <charset val="204"/>
      </rPr>
      <t>a) Есть доступ - 1
b) Нет доступа – 0</t>
    </r>
    <r>
      <rPr>
        <b/>
        <sz val="11"/>
        <color theme="1"/>
        <rFont val="Sylfaen"/>
        <family val="1"/>
        <charset val="204"/>
      </rPr>
      <t xml:space="preserve">
</t>
    </r>
  </si>
  <si>
    <r>
      <t>В случае, если в Архиве хранится коллекция микрофильмов, Архив также предоставляет в читальном зале устройство для их просмотра</t>
    </r>
    <r>
      <rPr>
        <sz val="11"/>
        <color theme="1"/>
        <rFont val="Sylfaen"/>
        <family val="1"/>
        <charset val="204"/>
      </rPr>
      <t xml:space="preserve">: a) Предоставляет – 1
b) В Архиве хранятся микрофильмы, но Архив не предоставляет устройства для их просмотра – 0
</t>
    </r>
  </si>
  <si>
    <r>
      <t xml:space="preserve">Условия работы с микрофильмами в читальном зале: </t>
    </r>
    <r>
      <rPr>
        <sz val="11"/>
        <color theme="1"/>
        <rFont val="Sylfaen"/>
        <family val="1"/>
        <charset val="204"/>
      </rPr>
      <t>1) Архив предлагает возможность бесплатно сохранять дела, записанные на микрофильмы, в формате PDF;
2) Архив разрешает фотографировать дела, записанные на микрофильм, с экрана;
3) Архив разрешает за плату распечатывать дела, сохраненные на микрофильмах.</t>
    </r>
    <r>
      <rPr>
        <b/>
        <sz val="11"/>
        <color theme="1"/>
        <rFont val="Sylfaen"/>
        <family val="1"/>
        <charset val="204"/>
      </rPr>
      <t xml:space="preserve"> 
</t>
    </r>
    <r>
      <rPr>
        <sz val="11"/>
        <color theme="1"/>
        <rFont val="Sylfaen"/>
        <family val="1"/>
        <charset val="204"/>
      </rPr>
      <t>a) Архив предлагает все 3 услуги – 1
b) Архив предлагает 1 или 2 из перечисленных услуг (обязательно включая услугу № 1) – 0.75
c)  Архив предлагает услуги как № 2, так и № 3 – 0.5
d) Архив предлагает услугу только № 2 или только № 3 – 0.25
e) Архив не предлагает ни одной их вышеперечисленных услуг - 0</t>
    </r>
    <r>
      <rPr>
        <b/>
        <sz val="11"/>
        <color theme="1"/>
        <rFont val="Sylfaen"/>
        <family val="1"/>
        <charset val="204"/>
      </rPr>
      <t xml:space="preserve">
</t>
    </r>
  </si>
  <si>
    <r>
      <t xml:space="preserve">В читальном зале Архива разрешено пользоваться собственными техническими устройствами для </t>
    </r>
    <r>
      <rPr>
        <sz val="11"/>
        <color theme="1"/>
        <rFont val="Sylfaen"/>
        <family val="1"/>
        <charset val="204"/>
      </rPr>
      <t xml:space="preserve"> </t>
    </r>
    <r>
      <rPr>
        <b/>
        <sz val="11"/>
        <color theme="1"/>
        <rFont val="Sylfaen"/>
        <family val="1"/>
        <charset val="204"/>
      </rPr>
      <t xml:space="preserve">копирования (мобильным телефоном, фотоаппаратом, портативным сканером): </t>
    </r>
    <r>
      <rPr>
        <sz val="11"/>
        <color theme="1"/>
        <rFont val="Sylfaen"/>
        <family val="1"/>
        <charset val="204"/>
      </rPr>
      <t>a) Разрешено безвозмездно - 1
b) Разрешено, но требуется оплата – 0.25
c) Фотографирование документов собственными средствами запрещено – 0</t>
    </r>
    <r>
      <rPr>
        <b/>
        <sz val="11"/>
        <color theme="1"/>
        <rFont val="Sylfaen"/>
        <family val="1"/>
        <charset val="204"/>
      </rPr>
      <t xml:space="preserve">
</t>
    </r>
  </si>
  <si>
    <r>
      <t xml:space="preserve">Время ожидания после заказа сканированных копий: </t>
    </r>
    <r>
      <rPr>
        <sz val="11"/>
        <color theme="1"/>
        <rFont val="Sylfaen"/>
        <family val="1"/>
        <charset val="204"/>
      </rPr>
      <t xml:space="preserve">a) 0-24 часа - 1
b) 1-2 дня - 0.75
c) 3-5 дней - 0.5
d) 5 рабочих дней или больше – 0.25
</t>
    </r>
  </si>
  <si>
    <r>
      <t xml:space="preserve">Число сканированных страниц архивного документа, которое исследователь может заказать за 1 раз: </t>
    </r>
    <r>
      <rPr>
        <sz val="11"/>
        <color theme="1"/>
        <rFont val="Sylfaen"/>
        <family val="1"/>
        <charset val="204"/>
      </rPr>
      <t>a) Без ограничений (по договоренности, в допустимых пределах) - 1
b) 51-100 страниц – 0.75
c) 21-50 страниц - 0.5
d) 1-20 страниц - 0.25</t>
    </r>
    <r>
      <rPr>
        <b/>
        <sz val="11"/>
        <color theme="1"/>
        <rFont val="Sylfaen"/>
        <family val="1"/>
        <charset val="204"/>
      </rPr>
      <t xml:space="preserve">
</t>
    </r>
  </si>
  <si>
    <r>
      <t xml:space="preserve">В читальном зале архива в случае не выдачи дела, архивного документа при наличии повреждения: </t>
    </r>
    <r>
      <rPr>
        <sz val="11"/>
        <color theme="1"/>
        <rFont val="Sylfaen"/>
        <family val="1"/>
        <charset val="204"/>
      </rPr>
      <t>a) Сотрудник архива предлагает исследователю отсканировать документ и ознакомиться с ним в электронной форме - 1
b) Сотрудник архива вписывает документ в список «документов для реставрации» и информирует исследователя о приблизительной дате восстановления\ реставрации документа – 0.75
c) Дополнительные разъяснения о состоянии повреждения, качестве и времени предположительной реставрации не делаются – 0</t>
    </r>
    <r>
      <rPr>
        <b/>
        <sz val="11"/>
        <color theme="1"/>
        <rFont val="Sylfaen"/>
        <family val="1"/>
        <charset val="204"/>
      </rPr>
      <t xml:space="preserve">
</t>
    </r>
  </si>
  <si>
    <r>
      <t xml:space="preserve">В архиве есть список отдельных дел поврежденных фондов и исследователям заранее сообщается о невозможности их выдачи: </t>
    </r>
    <r>
      <rPr>
        <sz val="11"/>
        <color theme="1"/>
        <rFont val="Sylfaen"/>
        <family val="1"/>
        <charset val="204"/>
      </rPr>
      <t>a) Есть список, который предоставляется исследователям – 1
b) Есть список, но исследователям его не предоставляют - 0.5
c) В архиве нет такого списка – 0</t>
    </r>
    <r>
      <rPr>
        <b/>
        <sz val="11"/>
        <color theme="1"/>
        <rFont val="Sylfaen"/>
        <family val="1"/>
        <charset val="204"/>
      </rPr>
      <t xml:space="preserve">
</t>
    </r>
  </si>
  <si>
    <r>
      <t xml:space="preserve">Период времени, определенный подзаконным актом для реставрации поврежденных архивных документов или дел: </t>
    </r>
    <r>
      <rPr>
        <sz val="11"/>
        <color theme="1"/>
        <rFont val="Sylfaen"/>
        <family val="1"/>
        <charset val="204"/>
      </rPr>
      <t>a) 1 год или меньше - 1
b) Больше 1 года - 0.5
c) Не определен – 0</t>
    </r>
    <r>
      <rPr>
        <b/>
        <sz val="11"/>
        <color theme="1"/>
        <rFont val="Sylfaen"/>
        <family val="1"/>
        <charset val="204"/>
      </rPr>
      <t xml:space="preserve">
</t>
    </r>
  </si>
  <si>
    <r>
      <t xml:space="preserve">При отсутствии физической возможности посещения Архива, лицо может нанять исследователя и заказать исследование: </t>
    </r>
    <r>
      <rPr>
        <sz val="11"/>
        <color theme="1"/>
        <rFont val="Sylfaen"/>
        <family val="1"/>
        <charset val="204"/>
      </rPr>
      <t>a) В архиве есть свои исследователи или же архив может предоставить контакты частных исследователей - 1 
b) Архив не предоставляет такую услугу – 0</t>
    </r>
    <r>
      <rPr>
        <b/>
        <sz val="11"/>
        <color theme="1"/>
        <rFont val="Sylfaen"/>
        <family val="1"/>
        <charset val="204"/>
      </rPr>
      <t xml:space="preserve">
</t>
    </r>
  </si>
  <si>
    <r>
      <t xml:space="preserve">В случае положительного ответа на заданный выше (№ 3.35) вопрос: </t>
    </r>
    <r>
      <rPr>
        <sz val="11"/>
        <color theme="1"/>
        <rFont val="Sylfaen"/>
        <family val="1"/>
        <charset val="204"/>
      </rPr>
      <t>a) Заинтересованное лицо может выбрать исследователя по своему усмотрению и направить его в Архив – 1
b) Для исполнения подобной работы Архив допускает только исследователей, выбранных по своему усмотрению – 0.25</t>
    </r>
    <r>
      <rPr>
        <b/>
        <sz val="11"/>
        <color theme="1"/>
        <rFont val="Sylfaen"/>
        <family val="1"/>
        <charset val="204"/>
      </rPr>
      <t xml:space="preserve">
</t>
    </r>
  </si>
  <si>
    <r>
      <t xml:space="preserve">Права и условия публикации: </t>
    </r>
    <r>
      <rPr>
        <sz val="11"/>
        <color theme="1"/>
        <rFont val="Sylfaen"/>
        <family val="1"/>
        <charset val="204"/>
      </rPr>
      <t>a) Публикация архивных документов свободна и ответственность за применения архивного материала несет сам автор - 1
b) Публикация архивных документов должна быть согласована с архивом – 0.25</t>
    </r>
    <r>
      <rPr>
        <b/>
        <sz val="11"/>
        <color theme="1"/>
        <rFont val="Sylfaen"/>
        <family val="1"/>
        <charset val="204"/>
      </rPr>
      <t xml:space="preserve">
</t>
    </r>
  </si>
  <si>
    <t>2.10</t>
  </si>
  <si>
    <t>Количество баллов, относящихся к текущему архиву</t>
  </si>
  <si>
    <t xml:space="preserve">Максимальное количество баллов для всех контрольных групп индикаторов </t>
  </si>
  <si>
    <t>Максимальное Количество баллов, относящихся к текущему архиву</t>
  </si>
  <si>
    <t>Оценка открытости государственного архива в соответствии с методологией OSA</t>
  </si>
  <si>
    <t>Закон "О Национальном архивном фонде и архивных учреждениях", Статья 17; от иностранцев могут потребовать еще письмо от МИД РТ</t>
  </si>
  <si>
    <t>"О Национальном архивном фонде и архивных учреждениях" статья 19</t>
  </si>
  <si>
    <t>О Национальном архивном фонде и архивных учреждениях статья 17 ; в то же время от иностранных граждан могут потребовать дополнительно письмо от МИД РТ</t>
  </si>
  <si>
    <t xml:space="preserve">Архив Компартии Таджкистана (негосудаственный) не допускает иностранцев </t>
  </si>
  <si>
    <t>"О Национальном архивном фонде и архивных учреждениях" статья 18</t>
  </si>
  <si>
    <t>О Национальном архивном фонде и архивных учреждениях статья 18</t>
  </si>
  <si>
    <t>О Национальном архивном фонде и архивных учреждениях статьи 13, 14. 15</t>
  </si>
  <si>
    <t>О Национальном архивном фонде и архивных учреждениях статья 15  только в случае соблюдения правил хранения</t>
  </si>
  <si>
    <t>в законодательстве не указано</t>
  </si>
  <si>
    <t>О Правилах организации архивов документов персонифицированного учёта и уничтожения первичных документов персонифицированного учёта и уничтожения первичных документов персонифицированного учета</t>
  </si>
  <si>
    <t xml:space="preserve">в закондательстве не указано, стоимость определяется руководством архива </t>
  </si>
  <si>
    <t>не указано в Законе о защите персональны данных</t>
  </si>
  <si>
    <t>не указано в Законе о защите персональны данных статья 20 об уничтожении персональных данных</t>
  </si>
  <si>
    <t xml:space="preserve">Закон о защите песональных данных </t>
  </si>
  <si>
    <t>веб-сайта нет в наличии</t>
  </si>
  <si>
    <t>предусмотренно внутренним предписанием вышестоящего органа -Главного архивного управления. Разрешение предоставляется на основе официального письмо от научного учреждения или института. Иностранные граждане должны также предоставить письмо разрешение от МИД РТ</t>
  </si>
  <si>
    <t xml:space="preserve">нет такого сервиса </t>
  </si>
  <si>
    <t>декларируется но не всегда в наличии</t>
  </si>
  <si>
    <t>предоставляется по требованию</t>
  </si>
  <si>
    <t>сканированных электронных копий очень мало, процесс оцифровывания документов деклариурется как цель, но средств на его соуществление нет</t>
  </si>
  <si>
    <t xml:space="preserve">нет возможности из-за малочисленночти штата (5 сотрудников) </t>
  </si>
  <si>
    <t>таких лкументов лишь очень малая часть архива</t>
  </si>
  <si>
    <t>офоицальных ограничений нет, но принято обычно до 5 -6. Но по договренности можно заказать и больше</t>
  </si>
  <si>
    <t>нет технической возможности. Заявки только в письменной форме на специальных распечатанных бланках</t>
  </si>
  <si>
    <t>льгот нет</t>
  </si>
  <si>
    <t>Страна: Таджикистан</t>
  </si>
  <si>
    <t>Архив: Центральный государственный архив РТ</t>
  </si>
  <si>
    <t>Оценщик: Парвиз Муллоджанов</t>
  </si>
  <si>
    <t>В Законе о защите персональных данных нет указаний</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</si>
</sst>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b/>
      <sz val="11"/>
      <color theme="1"/>
      <name val="Sylfaen"/>
      <family val="1"/>
      <charset val="204"/>
    </font>
    <font>
      <sz val="11"/>
      <color theme="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rgb="FFFF0000"/>
      <name val="Calibri"/>
      <family val="2"/>
      <scheme val="minor"/>
    </font>
    <font>
      <b/>
      <sz val="11"/>
      <color theme="1"/>
      <name val="Calibri"/>
      <family val="2"/>
      <charset val="204"/>
      <scheme val="minor"/>
    </font>
    <font>
      <b/>
      <sz val="11"/>
      <color rgb="FF212121"/>
      <name val="Sylfaen"/>
      <family val="1"/>
      <charset val="204"/>
    </font>
    <font>
      <sz val="11"/>
      <color rgb="FF212121"/>
      <name val="Sylfaen"/>
      <family val="1"/>
      <charset val="204"/>
    </font>
    <font>
      <b/>
      <sz val="14"/>
      <color theme="1"/>
      <name val="Sylfaen"/>
      <family val="1"/>
      <charset val="204"/>
    </font>
    <font>
      <sz val="14"/>
      <color theme="1"/>
      <name val="Sylfaen"/>
      <family val="1"/>
      <charset val="204"/>
    </font>
    <font>
      <b/>
      <sz val="9"/>
      <color indexed="81"/>
      <name val="Tahoma"/>
      <family val="2"/>
      <charset val="204"/>
    </font>
    <font>
      <sz val="9"/>
      <color indexed="81"/>
      <name val="Tahoma"/>
      <family val="2"/>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80">
    <xf numFmtId="0" fontId="0" fillId="0" borderId="0" xfId="0"/>
    <xf numFmtId="0" fontId="0" fillId="0" borderId="0" xfId="0" applyAlignment="1">
      <alignment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Border="1" applyAlignment="1">
      <alignment wrapText="1"/>
    </xf>
    <xf numFmtId="0" fontId="4" fillId="0" borderId="1" xfId="0" applyFont="1" applyBorder="1" applyAlignment="1">
      <alignment horizontal="center" vertical="center" wrapText="1"/>
    </xf>
    <xf numFmtId="0" fontId="6" fillId="0" borderId="1" xfId="1" applyBorder="1" applyAlignment="1">
      <alignment horizontal="left" vertical="center" wrapText="1"/>
    </xf>
    <xf numFmtId="0" fontId="0" fillId="0" borderId="0" xfId="0" applyBorder="1"/>
    <xf numFmtId="0" fontId="3" fillId="0" borderId="1" xfId="0" applyFont="1" applyBorder="1" applyAlignment="1">
      <alignment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8" fillId="2" borderId="0" xfId="0" applyFont="1" applyFill="1"/>
    <xf numFmtId="0" fontId="7" fillId="2" borderId="0" xfId="0" applyFont="1" applyFill="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10" fontId="7" fillId="0" borderId="4" xfId="0" applyNumberFormat="1" applyFont="1"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left" wrapText="1"/>
    </xf>
    <xf numFmtId="0" fontId="3" fillId="0" borderId="1" xfId="0" applyFont="1" applyBorder="1" applyAlignment="1">
      <alignment horizontal="center" vertical="center"/>
    </xf>
    <xf numFmtId="0" fontId="2" fillId="0" borderId="2" xfId="0" applyFont="1" applyBorder="1" applyAlignment="1">
      <alignment wrapText="1"/>
    </xf>
    <xf numFmtId="0" fontId="0" fillId="0" borderId="0" xfId="0" applyFill="1"/>
    <xf numFmtId="0" fontId="9" fillId="0" borderId="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horizontal="right"/>
    </xf>
    <xf numFmtId="0" fontId="8" fillId="0" borderId="0" xfId="0" applyFont="1" applyFill="1" applyAlignment="1">
      <alignment vertical="center"/>
    </xf>
    <xf numFmtId="0" fontId="8" fillId="0" borderId="0" xfId="0" applyFont="1" applyFill="1" applyAlignment="1"/>
    <xf numFmtId="0" fontId="0" fillId="0" borderId="0" xfId="0" applyBorder="1" applyAlignment="1">
      <alignment horizontal="center" vertical="center"/>
    </xf>
    <xf numFmtId="0" fontId="7" fillId="0" borderId="1" xfId="0" applyFont="1" applyBorder="1" applyAlignment="1">
      <alignment horizontal="center" vertical="center"/>
    </xf>
    <xf numFmtId="10" fontId="7" fillId="0" borderId="1" xfId="0" applyNumberFormat="1" applyFont="1" applyBorder="1" applyAlignment="1">
      <alignment horizontal="center" vertical="center"/>
    </xf>
    <xf numFmtId="0" fontId="11" fillId="0" borderId="0" xfId="0" applyFont="1" applyFill="1"/>
    <xf numFmtId="0" fontId="2" fillId="0" borderId="1" xfId="0" applyFont="1" applyBorder="1" applyAlignment="1">
      <alignment horizontal="center" vertical="center" wrapText="1"/>
    </xf>
    <xf numFmtId="0" fontId="1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wrapText="1"/>
    </xf>
    <xf numFmtId="0" fontId="8" fillId="0" borderId="0" xfId="0" applyFont="1"/>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0" fillId="0" borderId="6" xfId="0"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Border="1" applyAlignment="1">
      <alignment horizontal="center" vertical="center"/>
    </xf>
    <xf numFmtId="0" fontId="2" fillId="0" borderId="2" xfId="0" applyFont="1" applyBorder="1" applyAlignment="1">
      <alignment horizontal="left" vertical="center" wrapText="1" indent="1"/>
    </xf>
    <xf numFmtId="0" fontId="13" fillId="0" borderId="2" xfId="0" applyFont="1" applyBorder="1" applyAlignment="1">
      <alignment wrapText="1"/>
    </xf>
    <xf numFmtId="0" fontId="0" fillId="0" borderId="1" xfId="0" applyBorder="1" applyAlignment="1">
      <alignment vertical="center" wrapText="1"/>
    </xf>
    <xf numFmtId="0" fontId="13" fillId="0" borderId="2" xfId="0" applyFont="1" applyBorder="1" applyAlignment="1">
      <alignment vertical="center" wrapText="1"/>
    </xf>
    <xf numFmtId="0" fontId="10" fillId="0" borderId="2" xfId="0" applyFont="1" applyBorder="1" applyAlignment="1">
      <alignment vertical="center" wrapText="1"/>
    </xf>
    <xf numFmtId="0" fontId="3" fillId="0" borderId="2" xfId="0" applyFont="1" applyBorder="1" applyAlignment="1">
      <alignment wrapText="1"/>
    </xf>
    <xf numFmtId="0" fontId="3" fillId="0" borderId="9"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10" fontId="15" fillId="0" borderId="1" xfId="0" applyNumberFormat="1" applyFont="1" applyBorder="1" applyAlignment="1">
      <alignment horizontal="center" vertical="center"/>
    </xf>
    <xf numFmtId="0" fontId="16" fillId="0" borderId="0" xfId="0" applyFont="1" applyAlignment="1">
      <alignment vertical="center" wrapText="1"/>
    </xf>
    <xf numFmtId="0" fontId="6" fillId="0" borderId="1" xfId="1"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8" fillId="0" borderId="0" xfId="0" applyFont="1" applyBorder="1"/>
    <xf numFmtId="0" fontId="0" fillId="0" borderId="0" xfId="0"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left" wrapText="1"/>
    </xf>
    <xf numFmtId="0" fontId="15" fillId="0" borderId="0" xfId="0" applyFont="1" applyAlignment="1">
      <alignment wrapText="1"/>
    </xf>
    <xf numFmtId="0" fontId="0" fillId="0" borderId="0" xfId="0" applyAlignment="1">
      <alignment wrapText="1"/>
    </xf>
    <xf numFmtId="0" fontId="16"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tabSelected="1" topLeftCell="A2" workbookViewId="0">
      <selection activeCell="H8" sqref="H8"/>
    </sheetView>
  </sheetViews>
  <sheetFormatPr defaultColWidth="8.85546875" defaultRowHeight="15" x14ac:dyDescent="0.25"/>
  <cols>
    <col min="1" max="2" width="9.140625" style="10"/>
    <col min="3" max="3" width="11.42578125" style="2" customWidth="1"/>
    <col min="4" max="4" width="18.140625" style="2" customWidth="1"/>
    <col min="5" max="5" width="59.42578125" style="1" customWidth="1"/>
    <col min="6" max="6" width="14.42578125" style="15" customWidth="1"/>
    <col min="7" max="7" width="12.85546875" style="2" customWidth="1"/>
    <col min="8" max="8" width="27.7109375" style="1" customWidth="1"/>
    <col min="9" max="9" width="9.140625" style="10"/>
    <col min="10" max="21" width="9.140625" style="25"/>
    <col min="22" max="23" width="9.140625" style="13"/>
  </cols>
  <sheetData>
    <row r="1" spans="3:17" x14ac:dyDescent="0.25">
      <c r="C1" s="11"/>
      <c r="D1" s="11"/>
      <c r="E1" s="12"/>
      <c r="F1" s="14"/>
      <c r="G1" s="11"/>
      <c r="H1" s="12"/>
    </row>
    <row r="2" spans="3:17" ht="16.5" customHeight="1" x14ac:dyDescent="0.35">
      <c r="C2" s="11"/>
      <c r="D2" s="77" t="s">
        <v>148</v>
      </c>
      <c r="E2" s="78"/>
      <c r="F2" s="78"/>
      <c r="G2" s="78"/>
      <c r="H2" s="78"/>
    </row>
    <row r="3" spans="3:17" ht="20.25" customHeight="1" x14ac:dyDescent="0.25">
      <c r="C3" s="11"/>
      <c r="D3" s="79" t="s">
        <v>174</v>
      </c>
      <c r="E3" s="78"/>
      <c r="F3" s="14"/>
      <c r="G3" s="11"/>
      <c r="H3" s="12"/>
    </row>
    <row r="4" spans="3:17" ht="15" customHeight="1" x14ac:dyDescent="0.25">
      <c r="C4" s="11"/>
      <c r="D4" s="79" t="s">
        <v>175</v>
      </c>
      <c r="E4" s="78"/>
      <c r="F4" s="14"/>
      <c r="G4" s="11"/>
      <c r="H4" s="12"/>
    </row>
    <row r="5" spans="3:17" ht="15" customHeight="1" x14ac:dyDescent="0.25">
      <c r="C5" s="11"/>
      <c r="D5" s="79" t="s">
        <v>176</v>
      </c>
      <c r="E5" s="78"/>
      <c r="F5" s="78"/>
      <c r="G5" s="78"/>
      <c r="H5" s="78"/>
    </row>
    <row r="6" spans="3:17" x14ac:dyDescent="0.25">
      <c r="C6" s="11"/>
      <c r="D6" s="11"/>
      <c r="E6" s="12"/>
      <c r="F6" s="14"/>
      <c r="G6" s="11"/>
      <c r="H6" s="12"/>
    </row>
    <row r="7" spans="3:17" ht="45.75" thickBot="1" x14ac:dyDescent="0.3">
      <c r="C7" s="41" t="s">
        <v>0</v>
      </c>
      <c r="D7" s="41" t="s">
        <v>48</v>
      </c>
      <c r="E7" s="42" t="s">
        <v>49</v>
      </c>
      <c r="F7" s="41" t="s">
        <v>52</v>
      </c>
      <c r="G7" s="44" t="s">
        <v>50</v>
      </c>
      <c r="H7" s="44" t="s">
        <v>51</v>
      </c>
      <c r="J7" s="23" t="s">
        <v>40</v>
      </c>
      <c r="K7" s="24" t="s">
        <v>41</v>
      </c>
      <c r="L7" s="24" t="s">
        <v>42</v>
      </c>
      <c r="M7" s="24" t="s">
        <v>43</v>
      </c>
      <c r="N7" s="25">
        <v>1</v>
      </c>
      <c r="O7" s="25">
        <v>0</v>
      </c>
    </row>
    <row r="8" spans="3:17" ht="105" x14ac:dyDescent="0.25">
      <c r="C8" s="3" t="s">
        <v>1</v>
      </c>
      <c r="D8" s="3">
        <v>4</v>
      </c>
      <c r="E8" s="50" t="s">
        <v>56</v>
      </c>
      <c r="F8" s="52" t="s">
        <v>40</v>
      </c>
      <c r="G8" s="51">
        <f>IF(F8=J7,J8*D8)+IF(F8=K7,K8*D8)</f>
        <v>4</v>
      </c>
      <c r="H8" s="9" t="s">
        <v>149</v>
      </c>
      <c r="J8" s="27">
        <v>1</v>
      </c>
      <c r="K8" s="27">
        <v>0.25</v>
      </c>
      <c r="L8" s="28"/>
      <c r="M8" s="28"/>
      <c r="N8" s="25">
        <f>IF(F8=J7,N7)+IF(F8=K7,N7)+IF(F8=L7,N7)+IF(F8=M7,N7)+IF(F8=O7,O7)</f>
        <v>1</v>
      </c>
      <c r="Q8" s="25">
        <f>D8*N8</f>
        <v>4</v>
      </c>
    </row>
    <row r="9" spans="3:17" ht="180" x14ac:dyDescent="0.25">
      <c r="C9" s="3" t="s">
        <v>2</v>
      </c>
      <c r="D9" s="3">
        <v>4</v>
      </c>
      <c r="E9" s="50" t="s">
        <v>57</v>
      </c>
      <c r="F9" s="53" t="s">
        <v>43</v>
      </c>
      <c r="G9" s="51">
        <f>IF(F9=J7,J9*D9)+IF(F9=K7,K9*D9)+IF(F9=L7,L9*D9)+IF(F9=M7,M9*D9)</f>
        <v>0</v>
      </c>
      <c r="H9" s="45" t="s">
        <v>150</v>
      </c>
      <c r="J9" s="28">
        <v>1</v>
      </c>
      <c r="K9" s="28">
        <v>0.5</v>
      </c>
      <c r="L9" s="28">
        <v>0.25</v>
      </c>
      <c r="M9" s="28">
        <v>0</v>
      </c>
      <c r="N9" s="25">
        <f>IF(F9=J7,N7)+IF(F9=K7,N7)+IF(F9=L7,N7)+IF(F9=M7,N7)+IF(F9=O7,O7)</f>
        <v>1</v>
      </c>
      <c r="Q9" s="25">
        <f>D9*N9</f>
        <v>4</v>
      </c>
    </row>
    <row r="10" spans="3:17" ht="225" x14ac:dyDescent="0.25">
      <c r="C10" s="20" t="s">
        <v>3</v>
      </c>
      <c r="D10" s="3">
        <v>4</v>
      </c>
      <c r="E10" s="50" t="s">
        <v>58</v>
      </c>
      <c r="F10" s="56" t="s">
        <v>40</v>
      </c>
      <c r="G10" s="51">
        <f>IF(F10=J7,J10*D10)+IF(F10=K7,K10*D10)+IF(F10=L7,L10*D10)+IF(F10=M7,M10*D10)</f>
        <v>4</v>
      </c>
      <c r="H10" s="45" t="s">
        <v>151</v>
      </c>
      <c r="J10" s="25">
        <v>1</v>
      </c>
      <c r="K10" s="25">
        <v>0.75</v>
      </c>
      <c r="L10" s="25">
        <v>0.5</v>
      </c>
      <c r="M10" s="25">
        <v>0</v>
      </c>
      <c r="N10" s="25">
        <f>IF(F10=J7,N7)+IF(F10=K7,N7)+IF(F10=L7,N7)+IF(F10=M7,N7)+IF(F10=O7,O7)</f>
        <v>1</v>
      </c>
      <c r="Q10" s="25">
        <f t="shared" ref="Q10:Q30" si="0">D10*N10</f>
        <v>4</v>
      </c>
    </row>
    <row r="11" spans="3:17" ht="180" x14ac:dyDescent="0.25">
      <c r="C11" s="3" t="s">
        <v>4</v>
      </c>
      <c r="D11" s="3">
        <v>4</v>
      </c>
      <c r="E11" s="62" t="s">
        <v>59</v>
      </c>
      <c r="F11" s="56" t="s">
        <v>40</v>
      </c>
      <c r="G11" s="51">
        <f>IF(F11=J7,J11*D11)+IF(F11=K7,K11*D11)+IF(F11=L7,L11*D11)</f>
        <v>4</v>
      </c>
      <c r="H11" s="9"/>
      <c r="J11" s="25">
        <v>1</v>
      </c>
      <c r="K11" s="25">
        <v>0.25</v>
      </c>
      <c r="L11" s="25">
        <v>0</v>
      </c>
      <c r="N11" s="25">
        <f>IF(F11=J7,N7)+IF(F11=K7,N7)+IF(F11=L7,N7)+IF(F11=M7,N7)+IF(F11=O7,O7)</f>
        <v>1</v>
      </c>
      <c r="Q11" s="25">
        <f t="shared" si="0"/>
        <v>4</v>
      </c>
    </row>
    <row r="12" spans="3:17" ht="90" x14ac:dyDescent="0.25">
      <c r="C12" s="3" t="s">
        <v>5</v>
      </c>
      <c r="D12" s="3">
        <v>3</v>
      </c>
      <c r="E12" s="50" t="s">
        <v>60</v>
      </c>
      <c r="F12" s="56" t="s">
        <v>40</v>
      </c>
      <c r="G12" s="51">
        <f>IF(F12=J7,J12*D12)+IF(F12=K7,K12*D12)+IF(F12=L7,L12*D12)</f>
        <v>3</v>
      </c>
      <c r="H12" s="9"/>
      <c r="J12" s="25">
        <v>1</v>
      </c>
      <c r="K12" s="25">
        <v>0.75</v>
      </c>
      <c r="L12" s="25">
        <v>0</v>
      </c>
      <c r="N12" s="25">
        <f>IF(F12=J7,N7)+IF(F12=K7,N7)+IF(F12=L7,N7)+IF(F12=M7,N7)+IF(F12=O7,O7)</f>
        <v>1</v>
      </c>
      <c r="Q12" s="25">
        <f t="shared" si="0"/>
        <v>3</v>
      </c>
    </row>
    <row r="13" spans="3:17" ht="105" x14ac:dyDescent="0.25">
      <c r="C13" s="3" t="s">
        <v>6</v>
      </c>
      <c r="D13" s="3">
        <v>3</v>
      </c>
      <c r="E13" s="50" t="s">
        <v>61</v>
      </c>
      <c r="F13" s="71" t="s">
        <v>41</v>
      </c>
      <c r="G13" s="51">
        <f>IF(F13=J7,J13*D13)+IF(F13=K7,K13*D13)+IF(F13=L7,L13*D13)</f>
        <v>1.5</v>
      </c>
      <c r="H13" s="9" t="s">
        <v>152</v>
      </c>
      <c r="J13" s="25">
        <v>1</v>
      </c>
      <c r="K13" s="25">
        <v>0.5</v>
      </c>
      <c r="L13" s="25">
        <v>0</v>
      </c>
      <c r="N13" s="25">
        <f>IF(F13=J7,N7)+IF(F13=K7,N7)+IF(F13=L7,N7)+IF(F13=M7,N7)+IF(F13=O7,O7)</f>
        <v>1</v>
      </c>
      <c r="Q13" s="25">
        <f t="shared" si="0"/>
        <v>3</v>
      </c>
    </row>
    <row r="14" spans="3:17" ht="120" x14ac:dyDescent="0.25">
      <c r="C14" s="3" t="s">
        <v>7</v>
      </c>
      <c r="D14" s="3">
        <v>4</v>
      </c>
      <c r="E14" s="50" t="s">
        <v>62</v>
      </c>
      <c r="F14" s="71" t="s">
        <v>40</v>
      </c>
      <c r="G14" s="51">
        <f>IF(F14=J7,J14*D14)+IF(F14=K7,K14*D14)+IF(F14=L7,L14*D14)</f>
        <v>4</v>
      </c>
      <c r="H14" s="9"/>
      <c r="J14" s="25">
        <v>1</v>
      </c>
      <c r="K14" s="25">
        <v>0.5</v>
      </c>
      <c r="L14" s="25">
        <v>0</v>
      </c>
      <c r="N14" s="25">
        <f>IF(F14=J7,N7)+IF(F14=K7,N7)+IF(F14=L7,N7)+IF(F14=M7,N7)+IF(F14=O7,O7)</f>
        <v>1</v>
      </c>
      <c r="Q14" s="25">
        <f t="shared" si="0"/>
        <v>4</v>
      </c>
    </row>
    <row r="15" spans="3:17" ht="195" x14ac:dyDescent="0.25">
      <c r="C15" s="3" t="s">
        <v>8</v>
      </c>
      <c r="D15" s="3">
        <v>4</v>
      </c>
      <c r="E15" s="50" t="s">
        <v>63</v>
      </c>
      <c r="F15" s="71" t="s">
        <v>41</v>
      </c>
      <c r="G15" s="51">
        <f>IF(F15=J7,J15*D15)+IF(F15=K7,K15*D15)+IF(F15=L7,L15*D15)</f>
        <v>3</v>
      </c>
      <c r="H15" s="45" t="s">
        <v>150</v>
      </c>
      <c r="J15" s="25">
        <v>1</v>
      </c>
      <c r="K15" s="25">
        <v>0.75</v>
      </c>
      <c r="L15" s="25">
        <v>0</v>
      </c>
      <c r="N15" s="25">
        <f>IF(F15=J7,N7)+IF(F15=K7,N7)+IF(F15=L7,N7)+IF(F15=M7,N7)+IF(F15=O7,O7)</f>
        <v>1</v>
      </c>
      <c r="Q15" s="25">
        <f t="shared" si="0"/>
        <v>4</v>
      </c>
    </row>
    <row r="16" spans="3:17" ht="117.75" customHeight="1" x14ac:dyDescent="0.25">
      <c r="C16" s="3" t="s">
        <v>9</v>
      </c>
      <c r="D16" s="3">
        <v>2</v>
      </c>
      <c r="E16" s="50" t="s">
        <v>64</v>
      </c>
      <c r="F16" s="71" t="s">
        <v>40</v>
      </c>
      <c r="G16" s="51">
        <f>IF(F16=J7,J16*D16)+IF(F16=K7,K16*D16)</f>
        <v>2</v>
      </c>
      <c r="H16" s="45"/>
      <c r="J16" s="25">
        <v>1</v>
      </c>
      <c r="K16" s="25">
        <v>0</v>
      </c>
      <c r="N16" s="25">
        <f>IF(F16=J7,N7)+IF(F16=K7,N7)+IF(F16=L7,N7)+IF(F16=M7,N7)+IF(F16=O7,O7)</f>
        <v>1</v>
      </c>
      <c r="Q16" s="25">
        <f t="shared" si="0"/>
        <v>2</v>
      </c>
    </row>
    <row r="17" spans="3:17" ht="409.5" x14ac:dyDescent="0.25">
      <c r="C17" s="3" t="s">
        <v>10</v>
      </c>
      <c r="D17" s="3">
        <v>2</v>
      </c>
      <c r="E17" s="50" t="s">
        <v>65</v>
      </c>
      <c r="F17" s="71" t="s">
        <v>40</v>
      </c>
      <c r="G17" s="51">
        <f>IF(F17=J7,J17*D17)+IF(F17=K7,K17*D17)+IF(F17=L7,L17*D17)</f>
        <v>2</v>
      </c>
      <c r="H17" s="45" t="s">
        <v>153</v>
      </c>
      <c r="J17" s="25">
        <v>1</v>
      </c>
      <c r="K17" s="25">
        <v>0.75</v>
      </c>
      <c r="L17" s="25">
        <v>0.5</v>
      </c>
      <c r="M17" s="25">
        <v>0</v>
      </c>
      <c r="N17" s="25">
        <f>IF(F17=J7,N7)+IF(F17=K7,N7)+IF(F17=L7,N7)+IF(F17=M7,N7)+IF(F17=O7,O7)</f>
        <v>1</v>
      </c>
      <c r="Q17" s="25">
        <f t="shared" si="0"/>
        <v>2</v>
      </c>
    </row>
    <row r="18" spans="3:17" ht="105" x14ac:dyDescent="0.25">
      <c r="C18" s="3" t="s">
        <v>11</v>
      </c>
      <c r="D18" s="3">
        <v>3</v>
      </c>
      <c r="E18" s="50" t="s">
        <v>66</v>
      </c>
      <c r="F18" s="71" t="s">
        <v>40</v>
      </c>
      <c r="G18" s="51">
        <f>IF(F18=J7,J18*D18)+IF(F18=K7,K18*D18)+IF(F18=L7,L18*D18)</f>
        <v>3</v>
      </c>
      <c r="H18" s="45"/>
      <c r="J18" s="25">
        <v>1</v>
      </c>
      <c r="K18" s="25">
        <v>0.5</v>
      </c>
      <c r="L18" s="25">
        <v>0</v>
      </c>
      <c r="N18" s="25">
        <f>IF(F18=J7,N7)+IF(F18=K7,N7)+IF(F18=L7,N7)+IF(F18=M7,N7)+IF(F18=O7,O7)</f>
        <v>1</v>
      </c>
      <c r="Q18" s="25">
        <f t="shared" si="0"/>
        <v>3</v>
      </c>
    </row>
    <row r="19" spans="3:17" ht="75" x14ac:dyDescent="0.25">
      <c r="C19" s="3" t="s">
        <v>12</v>
      </c>
      <c r="D19" s="3">
        <v>2</v>
      </c>
      <c r="E19" s="50" t="s">
        <v>67</v>
      </c>
      <c r="F19" s="71" t="s">
        <v>40</v>
      </c>
      <c r="G19" s="51">
        <f>IF(F19=J7,J19*D19)+IF(F19=K7,K19*D19)</f>
        <v>2</v>
      </c>
      <c r="H19" s="9"/>
      <c r="J19" s="25">
        <v>1</v>
      </c>
      <c r="K19" s="25">
        <v>0</v>
      </c>
      <c r="N19" s="25">
        <f>IF(F19=J7,N7)+IF(F19=K7,N7)+IF(F19=L7,N7)+IF(F19=M7,N7)+IF(F19=O7,O7)</f>
        <v>1</v>
      </c>
      <c r="Q19" s="25">
        <f t="shared" si="0"/>
        <v>2</v>
      </c>
    </row>
    <row r="20" spans="3:17" ht="150" x14ac:dyDescent="0.25">
      <c r="C20" s="3" t="s">
        <v>13</v>
      </c>
      <c r="D20" s="3">
        <v>4</v>
      </c>
      <c r="E20" s="50" t="s">
        <v>68</v>
      </c>
      <c r="F20" s="71" t="s">
        <v>42</v>
      </c>
      <c r="G20" s="51">
        <f>IF(F20=J7,J20*D20)+IF(F20=K7,K20*D20)+IF(F20=L7,L20*D20)</f>
        <v>0</v>
      </c>
      <c r="H20" s="9"/>
      <c r="J20" s="25">
        <v>1</v>
      </c>
      <c r="K20" s="25">
        <v>0.5</v>
      </c>
      <c r="L20" s="25">
        <v>0</v>
      </c>
      <c r="N20" s="25">
        <f>IF(F20=J7,N7)+IF(F20=K7,N7)+IF(F20=L7,N7)+IF(F20=M7,N7)+IF(F20=O7,O7)</f>
        <v>1</v>
      </c>
      <c r="Q20" s="25">
        <f t="shared" si="0"/>
        <v>4</v>
      </c>
    </row>
    <row r="21" spans="3:17" ht="60" x14ac:dyDescent="0.25">
      <c r="C21" s="20" t="s">
        <v>14</v>
      </c>
      <c r="D21" s="3">
        <v>4</v>
      </c>
      <c r="E21" s="50" t="s">
        <v>69</v>
      </c>
      <c r="F21" s="71" t="s">
        <v>40</v>
      </c>
      <c r="G21" s="51">
        <f>IF(F21=J7,J21*D21)+IF(F21=K7,K21*D21)</f>
        <v>4</v>
      </c>
      <c r="H21" s="9"/>
      <c r="J21" s="25">
        <v>1</v>
      </c>
      <c r="K21" s="25">
        <v>0</v>
      </c>
      <c r="N21" s="25">
        <f>IF(F21=J7,N7)+IF(F21=K7,N7)+IF(F21=L7,N7)+IF(F21=M7,N7)+IF(F21=O7,O7)</f>
        <v>1</v>
      </c>
      <c r="Q21" s="25">
        <f t="shared" si="0"/>
        <v>4</v>
      </c>
    </row>
    <row r="22" spans="3:17" ht="120" x14ac:dyDescent="0.25">
      <c r="C22" s="3" t="s">
        <v>15</v>
      </c>
      <c r="D22" s="3">
        <v>4</v>
      </c>
      <c r="E22" s="50" t="s">
        <v>70</v>
      </c>
      <c r="F22" s="71" t="s">
        <v>40</v>
      </c>
      <c r="G22" s="51">
        <f>IF(F22=J7,J22*D22)+IF(F22=K7,K22*D22)</f>
        <v>4</v>
      </c>
      <c r="H22" s="9"/>
      <c r="J22" s="25">
        <v>1</v>
      </c>
      <c r="K22" s="25">
        <v>0.5</v>
      </c>
      <c r="N22" s="25">
        <f>IF(F22=J7,N7)+IF(F22=K7,N7)+IF(F22=L7,N7)+IF(F22=M7,N7)+IF(F22=O7,O7)</f>
        <v>1</v>
      </c>
      <c r="Q22" s="25">
        <f t="shared" si="0"/>
        <v>4</v>
      </c>
    </row>
    <row r="23" spans="3:17" ht="120" x14ac:dyDescent="0.25">
      <c r="C23" s="3" t="s">
        <v>16</v>
      </c>
      <c r="D23" s="3">
        <v>4</v>
      </c>
      <c r="E23" s="50" t="s">
        <v>71</v>
      </c>
      <c r="F23" s="71" t="s">
        <v>42</v>
      </c>
      <c r="G23" s="51">
        <f>IF(F23=J7,J23*D23)+IF(F23=K7,K23*D23)+IF(F23=L7,L23*D23)</f>
        <v>0</v>
      </c>
      <c r="H23" s="46"/>
      <c r="J23" s="25">
        <v>1</v>
      </c>
      <c r="K23" s="25">
        <v>0.5</v>
      </c>
      <c r="L23" s="25">
        <v>0</v>
      </c>
      <c r="N23" s="25">
        <f>IF(F23=J7,N7)+IF(F23=K7,N7)+IF(F23=L7,N7)+IF(F23=M7,N7)+IF(F23=O7,O7)</f>
        <v>1</v>
      </c>
      <c r="Q23" s="25">
        <f t="shared" si="0"/>
        <v>4</v>
      </c>
    </row>
    <row r="24" spans="3:17" ht="105" x14ac:dyDescent="0.25">
      <c r="C24" s="3" t="s">
        <v>17</v>
      </c>
      <c r="D24" s="3">
        <v>1</v>
      </c>
      <c r="E24" s="50" t="s">
        <v>72</v>
      </c>
      <c r="F24" s="71" t="s">
        <v>40</v>
      </c>
      <c r="G24" s="51">
        <f>IF(F24=J7,J24*D24)+IF(F24=K7,K24*D24)</f>
        <v>1</v>
      </c>
      <c r="H24" s="9" t="s">
        <v>154</v>
      </c>
      <c r="J24" s="25">
        <v>1</v>
      </c>
      <c r="K24" s="25">
        <v>0</v>
      </c>
      <c r="N24" s="25">
        <f>IF(F24=J7,N7)+IF(F24=K7,N7)+IF(F24=L7,N7)+IF(F24=M7,N7)+IF(F24=O7,O7)</f>
        <v>1</v>
      </c>
      <c r="Q24" s="25">
        <f t="shared" si="0"/>
        <v>1</v>
      </c>
    </row>
    <row r="25" spans="3:17" ht="120" x14ac:dyDescent="0.25">
      <c r="C25" s="3" t="s">
        <v>18</v>
      </c>
      <c r="D25" s="3">
        <v>3</v>
      </c>
      <c r="E25" s="50" t="s">
        <v>73</v>
      </c>
      <c r="F25" s="71" t="s">
        <v>41</v>
      </c>
      <c r="G25" s="51">
        <f>IF(F25=J7,J25*D25)+IF(F25=K7,K25*D25)+IF(F25=L7,L25*D25)+IF(F25=M7,M25*D25)</f>
        <v>2.25</v>
      </c>
      <c r="H25" s="61"/>
      <c r="J25" s="25">
        <v>1</v>
      </c>
      <c r="K25" s="25">
        <v>0.75</v>
      </c>
      <c r="L25" s="25">
        <v>0.5</v>
      </c>
      <c r="M25" s="25">
        <v>0</v>
      </c>
      <c r="N25" s="25">
        <f>IF(F25=J7,N7)+IF(F25=K7,N7)+IF(F25=L7,N7)+IF(F25=M7,N7)+IF(F25=O7,O7)</f>
        <v>1</v>
      </c>
      <c r="Q25" s="25">
        <f t="shared" si="0"/>
        <v>3</v>
      </c>
    </row>
    <row r="26" spans="3:17" ht="150" x14ac:dyDescent="0.25">
      <c r="C26" s="3" t="s">
        <v>19</v>
      </c>
      <c r="D26" s="3">
        <v>2</v>
      </c>
      <c r="E26" s="50" t="s">
        <v>74</v>
      </c>
      <c r="F26" s="71" t="s">
        <v>40</v>
      </c>
      <c r="G26" s="51">
        <f>IF(F26=J7,J26*D26)+IF(F26=K7,K26*D26)+IF(F26=L7,L26*D26)+IF(F26=M7,M26*D26)</f>
        <v>2</v>
      </c>
      <c r="H26" s="9"/>
      <c r="J26" s="25">
        <v>1</v>
      </c>
      <c r="K26" s="25">
        <v>0.75</v>
      </c>
      <c r="L26" s="25">
        <v>0.5</v>
      </c>
      <c r="M26" s="25">
        <v>0</v>
      </c>
      <c r="N26" s="25">
        <f>IF(F26=J7,N7)+IF(F26=K7,N7)+IF(F26=L7,N7)+IF(F26=M7,N7)+IF(F26=O7,O7)</f>
        <v>1</v>
      </c>
      <c r="Q26" s="25">
        <f t="shared" si="0"/>
        <v>2</v>
      </c>
    </row>
    <row r="27" spans="3:17" ht="60" x14ac:dyDescent="0.25">
      <c r="C27" s="3" t="s">
        <v>20</v>
      </c>
      <c r="D27" s="3">
        <v>4</v>
      </c>
      <c r="E27" s="50" t="s">
        <v>75</v>
      </c>
      <c r="F27" s="71" t="s">
        <v>40</v>
      </c>
      <c r="G27" s="51">
        <f>IF(F27=J7,J27*D27)+IF(F27=K7,K27*D27)</f>
        <v>4</v>
      </c>
      <c r="H27" s="9"/>
      <c r="J27" s="25">
        <v>1</v>
      </c>
      <c r="K27" s="25">
        <v>0</v>
      </c>
      <c r="N27" s="25">
        <f>IF(F27=J7,N7)+IF(F27=K7,N7)+IF(F27=L7,N7)+IF(F27=M7,N7)+IF(F27=O7,O7)</f>
        <v>1</v>
      </c>
      <c r="Q27" s="25">
        <f t="shared" si="0"/>
        <v>4</v>
      </c>
    </row>
    <row r="28" spans="3:17" ht="120" x14ac:dyDescent="0.25">
      <c r="C28" s="3" t="s">
        <v>21</v>
      </c>
      <c r="D28" s="3">
        <v>4</v>
      </c>
      <c r="E28" s="50" t="s">
        <v>76</v>
      </c>
      <c r="F28" s="71" t="s">
        <v>42</v>
      </c>
      <c r="G28" s="51">
        <f>IF(F28=J7,J28*D28)+IF(F28=K7,K28*D28)+IF(F28=L7,L28*D28)+IF(F28=M7,M28*D28)</f>
        <v>1</v>
      </c>
      <c r="H28" s="61"/>
      <c r="J28" s="25">
        <v>1</v>
      </c>
      <c r="K28" s="25">
        <v>0.75</v>
      </c>
      <c r="L28" s="25">
        <v>0.25</v>
      </c>
      <c r="M28" s="25">
        <v>0</v>
      </c>
      <c r="N28" s="25">
        <f>IF(F28=J7,N7)+IF(F28=K7,N7)+IF(F28=L7,N7)+IF(F28=M7,N7)+IF(F28=O7,O7)</f>
        <v>1</v>
      </c>
      <c r="Q28" s="25">
        <f t="shared" si="0"/>
        <v>4</v>
      </c>
    </row>
    <row r="29" spans="3:17" ht="120" x14ac:dyDescent="0.25">
      <c r="C29" s="3" t="s">
        <v>22</v>
      </c>
      <c r="D29" s="3">
        <v>1</v>
      </c>
      <c r="E29" s="50" t="s">
        <v>77</v>
      </c>
      <c r="F29" s="71" t="s">
        <v>40</v>
      </c>
      <c r="G29" s="51">
        <f>IF(F29=J7,J29*D29)+IF(F29=K7,K29*D29)</f>
        <v>1</v>
      </c>
      <c r="H29" s="9" t="s">
        <v>155</v>
      </c>
      <c r="J29" s="25">
        <v>1</v>
      </c>
      <c r="K29" s="25">
        <v>0.25</v>
      </c>
      <c r="N29" s="25">
        <f>IF(F29=J7,N7)+IF(F29=K7,N7)+IF(F29=L7,N7)+IF(F29=M7,N7)+IF(F29=O7,O7)</f>
        <v>1</v>
      </c>
      <c r="Q29" s="25">
        <f t="shared" si="0"/>
        <v>1</v>
      </c>
    </row>
    <row r="30" spans="3:17" ht="120.75" thickBot="1" x14ac:dyDescent="0.3">
      <c r="C30" s="3" t="s">
        <v>23</v>
      </c>
      <c r="D30" s="3">
        <v>2</v>
      </c>
      <c r="E30" s="63" t="s">
        <v>78</v>
      </c>
      <c r="F30" s="72" t="s">
        <v>40</v>
      </c>
      <c r="G30" s="51">
        <f>IF(F30=J7,J30*D30)+IF(F30=K7,K30*D30)+IF(F30=L7,L30*D30)</f>
        <v>2</v>
      </c>
      <c r="H30" s="45" t="s">
        <v>156</v>
      </c>
      <c r="J30" s="25">
        <v>1</v>
      </c>
      <c r="K30" s="25">
        <v>0.5</v>
      </c>
      <c r="L30" s="25">
        <v>0</v>
      </c>
      <c r="N30" s="25">
        <f>IF(F30=J7,N7)+IF(F30=K7,N7)+IF(F30=L7,N7)+IF(F30=M7,N7)+IF(F30=O7,O7)</f>
        <v>1</v>
      </c>
      <c r="Q30" s="25">
        <f t="shared" si="0"/>
        <v>2</v>
      </c>
    </row>
    <row r="32" spans="3:17" ht="15" customHeight="1" x14ac:dyDescent="0.25">
      <c r="C32" s="75" t="s">
        <v>55</v>
      </c>
      <c r="D32" s="76"/>
      <c r="E32" s="76"/>
      <c r="F32" s="30">
        <f>D30+D29+D28+D27+D26+D25+D24+D23+D22+D21+D20+D19+D18+D17+D16+D15+D14+D13+D12+D11+D10+D9+D8</f>
        <v>72</v>
      </c>
      <c r="G32" s="11"/>
      <c r="H32" s="12"/>
    </row>
    <row r="33" spans="3:8" ht="15" customHeight="1" x14ac:dyDescent="0.25">
      <c r="C33" s="75" t="s">
        <v>145</v>
      </c>
      <c r="D33" s="76"/>
      <c r="E33" s="76"/>
      <c r="F33" s="30">
        <f>Q30+Q29+Q28+Q27+Q26+Q25+Q24+Q23+Q22+Q21+Q20+Q19+Q18+Q17+Q16+Q15+Q14+Q13+Q12+Q11+Q10+Q9+Q8</f>
        <v>72</v>
      </c>
      <c r="G33" s="11"/>
      <c r="H33" s="12"/>
    </row>
    <row r="34" spans="3:8" ht="15" customHeight="1" x14ac:dyDescent="0.25">
      <c r="C34" s="75" t="s">
        <v>54</v>
      </c>
      <c r="D34" s="76"/>
      <c r="E34" s="76"/>
      <c r="F34" s="30">
        <f>G8+G9+G10+G11+G12+G13+G14+G15+G16+G17+G18+G19+G20+G21+G22+G23+G24+G25+G26+G27+G28+G29+G30</f>
        <v>53.75</v>
      </c>
      <c r="G34" s="11"/>
      <c r="H34" s="12"/>
    </row>
    <row r="35" spans="3:8" ht="15" customHeight="1" x14ac:dyDescent="0.25">
      <c r="C35" s="75" t="s">
        <v>53</v>
      </c>
      <c r="D35" s="76"/>
      <c r="E35" s="76"/>
      <c r="F35" s="31">
        <f>F34/F33</f>
        <v>0.74652777777777779</v>
      </c>
      <c r="G35" s="11"/>
      <c r="H35" s="12"/>
    </row>
    <row r="36" spans="3:8" x14ac:dyDescent="0.25">
      <c r="C36" s="11"/>
      <c r="D36" s="11"/>
      <c r="E36" s="12"/>
      <c r="F36" s="14"/>
      <c r="G36" s="11"/>
      <c r="H36" s="12"/>
    </row>
    <row r="37" spans="3:8" x14ac:dyDescent="0.25">
      <c r="C37" s="11"/>
      <c r="D37" s="11"/>
      <c r="E37" s="12"/>
      <c r="F37" s="14"/>
      <c r="G37" s="11"/>
      <c r="H37" s="12"/>
    </row>
    <row r="38" spans="3:8" x14ac:dyDescent="0.25">
      <c r="C38" s="11"/>
      <c r="D38" s="11"/>
      <c r="E38" s="12"/>
      <c r="F38" s="14"/>
      <c r="G38" s="11"/>
      <c r="H38" s="12"/>
    </row>
    <row r="39" spans="3:8" x14ac:dyDescent="0.25">
      <c r="C39" s="11"/>
      <c r="D39" s="11"/>
      <c r="E39" s="12"/>
      <c r="F39" s="14"/>
      <c r="G39" s="11"/>
      <c r="H39" s="12"/>
    </row>
    <row r="40" spans="3:8" x14ac:dyDescent="0.25">
      <c r="C40" s="11"/>
      <c r="D40" s="11"/>
      <c r="E40" s="12"/>
      <c r="F40" s="14"/>
      <c r="G40" s="11"/>
      <c r="H40" s="12"/>
    </row>
    <row r="41" spans="3:8" x14ac:dyDescent="0.25">
      <c r="C41" s="11"/>
      <c r="D41" s="11"/>
      <c r="E41" s="12"/>
      <c r="F41" s="14"/>
      <c r="G41" s="11"/>
      <c r="H41" s="12"/>
    </row>
    <row r="42" spans="3:8" x14ac:dyDescent="0.25">
      <c r="C42" s="11"/>
      <c r="D42" s="11"/>
      <c r="E42" s="12"/>
      <c r="F42" s="14"/>
      <c r="G42" s="11"/>
      <c r="H42" s="12"/>
    </row>
    <row r="43" spans="3:8" x14ac:dyDescent="0.25">
      <c r="C43" s="11"/>
      <c r="D43" s="11"/>
      <c r="E43" s="12"/>
      <c r="F43" s="14"/>
      <c r="G43" s="11"/>
      <c r="H43" s="12"/>
    </row>
    <row r="44" spans="3:8" x14ac:dyDescent="0.25">
      <c r="C44" s="11"/>
      <c r="D44" s="11"/>
      <c r="E44" s="12"/>
      <c r="F44" s="14"/>
      <c r="G44" s="11"/>
      <c r="H44" s="12"/>
    </row>
    <row r="45" spans="3:8" x14ac:dyDescent="0.25">
      <c r="C45" s="11"/>
      <c r="D45" s="11"/>
      <c r="E45" s="12"/>
      <c r="F45" s="14"/>
      <c r="G45" s="11"/>
      <c r="H45" s="12"/>
    </row>
    <row r="46" spans="3:8" x14ac:dyDescent="0.25">
      <c r="C46" s="11"/>
      <c r="D46" s="11"/>
      <c r="E46" s="12"/>
      <c r="F46" s="14"/>
      <c r="G46" s="11"/>
      <c r="H46" s="12"/>
    </row>
    <row r="47" spans="3:8" x14ac:dyDescent="0.25">
      <c r="C47" s="11"/>
      <c r="D47" s="11"/>
      <c r="E47" s="12"/>
      <c r="F47" s="14"/>
      <c r="G47" s="11"/>
      <c r="H47" s="12"/>
    </row>
    <row r="48" spans="3:8" x14ac:dyDescent="0.25">
      <c r="C48" s="11"/>
      <c r="D48" s="11"/>
      <c r="E48" s="12"/>
      <c r="F48" s="14"/>
      <c r="G48" s="11"/>
      <c r="H48" s="12"/>
    </row>
    <row r="49" spans="3:8" x14ac:dyDescent="0.25">
      <c r="C49" s="11"/>
      <c r="D49" s="11"/>
      <c r="E49" s="12"/>
      <c r="F49" s="14"/>
      <c r="G49" s="11"/>
      <c r="H49" s="12"/>
    </row>
    <row r="50" spans="3:8" x14ac:dyDescent="0.25">
      <c r="C50" s="11"/>
      <c r="D50" s="11"/>
      <c r="E50" s="12"/>
      <c r="F50" s="14"/>
      <c r="G50" s="11"/>
      <c r="H50" s="12"/>
    </row>
    <row r="51" spans="3:8" x14ac:dyDescent="0.25">
      <c r="C51" s="11"/>
      <c r="D51" s="11"/>
      <c r="E51" s="12"/>
      <c r="F51" s="14"/>
      <c r="G51" s="11"/>
      <c r="H51" s="12"/>
    </row>
    <row r="52" spans="3:8" x14ac:dyDescent="0.25">
      <c r="C52" s="11"/>
      <c r="D52" s="11"/>
      <c r="E52" s="12"/>
      <c r="F52" s="14"/>
      <c r="G52" s="11"/>
      <c r="H52" s="12"/>
    </row>
    <row r="53" spans="3:8" x14ac:dyDescent="0.25">
      <c r="C53" s="11"/>
      <c r="D53" s="11"/>
      <c r="E53" s="12"/>
      <c r="F53" s="14"/>
      <c r="G53" s="11"/>
      <c r="H53" s="12"/>
    </row>
    <row r="54" spans="3:8" x14ac:dyDescent="0.25">
      <c r="C54" s="11"/>
      <c r="D54" s="11"/>
      <c r="E54" s="12"/>
      <c r="F54" s="14"/>
      <c r="G54" s="11"/>
      <c r="H54" s="12"/>
    </row>
    <row r="55" spans="3:8" x14ac:dyDescent="0.25">
      <c r="C55" s="11"/>
      <c r="D55" s="11"/>
      <c r="E55" s="12"/>
      <c r="F55" s="14"/>
      <c r="G55" s="11"/>
      <c r="H55" s="12"/>
    </row>
    <row r="56" spans="3:8" x14ac:dyDescent="0.25">
      <c r="C56" s="11"/>
      <c r="D56" s="11"/>
      <c r="E56" s="12"/>
      <c r="F56" s="14"/>
      <c r="G56" s="11"/>
      <c r="H56" s="12"/>
    </row>
    <row r="57" spans="3:8" x14ac:dyDescent="0.25">
      <c r="C57" s="11"/>
      <c r="D57" s="11"/>
      <c r="E57" s="12"/>
      <c r="F57" s="14"/>
      <c r="G57" s="11"/>
      <c r="H57" s="12"/>
    </row>
    <row r="58" spans="3:8" x14ac:dyDescent="0.25">
      <c r="C58" s="11"/>
      <c r="D58" s="11"/>
      <c r="E58" s="12"/>
      <c r="F58" s="14"/>
      <c r="G58" s="11"/>
      <c r="H58" s="12"/>
    </row>
    <row r="59" spans="3:8" x14ac:dyDescent="0.25">
      <c r="C59" s="11"/>
      <c r="D59" s="11"/>
      <c r="E59" s="12"/>
      <c r="F59" s="14"/>
      <c r="G59" s="11"/>
      <c r="H59" s="12"/>
    </row>
    <row r="60" spans="3:8" x14ac:dyDescent="0.25">
      <c r="C60" s="11"/>
      <c r="D60" s="11"/>
      <c r="E60" s="12"/>
      <c r="F60" s="14"/>
      <c r="G60" s="11"/>
      <c r="H60" s="12"/>
    </row>
    <row r="61" spans="3:8" x14ac:dyDescent="0.25">
      <c r="C61" s="11"/>
      <c r="D61" s="11"/>
      <c r="E61" s="12"/>
      <c r="F61" s="14"/>
      <c r="G61" s="11"/>
      <c r="H61" s="12"/>
    </row>
    <row r="62" spans="3:8" x14ac:dyDescent="0.25">
      <c r="C62" s="11"/>
      <c r="D62" s="11"/>
      <c r="E62" s="12"/>
      <c r="F62" s="14"/>
      <c r="G62" s="11"/>
      <c r="H62" s="12"/>
    </row>
    <row r="63" spans="3:8" x14ac:dyDescent="0.25">
      <c r="C63" s="11"/>
      <c r="D63" s="11"/>
      <c r="E63" s="12"/>
      <c r="F63" s="14"/>
      <c r="G63" s="11"/>
      <c r="H63" s="12"/>
    </row>
    <row r="64" spans="3:8" x14ac:dyDescent="0.25">
      <c r="C64" s="11"/>
      <c r="D64" s="11"/>
      <c r="E64" s="12"/>
      <c r="F64" s="14"/>
      <c r="G64" s="11"/>
      <c r="H64" s="12"/>
    </row>
    <row r="65" spans="3:8" x14ac:dyDescent="0.25">
      <c r="C65" s="11"/>
      <c r="D65" s="11"/>
      <c r="E65" s="12"/>
      <c r="F65" s="14"/>
      <c r="G65" s="11"/>
      <c r="H65" s="12"/>
    </row>
    <row r="66" spans="3:8" x14ac:dyDescent="0.25">
      <c r="C66" s="11"/>
      <c r="D66" s="11"/>
      <c r="E66" s="12"/>
      <c r="F66" s="14"/>
      <c r="G66" s="11"/>
      <c r="H66" s="12"/>
    </row>
    <row r="67" spans="3:8" x14ac:dyDescent="0.25">
      <c r="C67" s="11"/>
      <c r="D67" s="11"/>
      <c r="E67" s="12"/>
      <c r="F67" s="14"/>
      <c r="G67" s="11"/>
      <c r="H67" s="12"/>
    </row>
    <row r="68" spans="3:8" x14ac:dyDescent="0.25">
      <c r="C68" s="11"/>
      <c r="D68" s="11"/>
      <c r="E68" s="12"/>
      <c r="F68" s="14"/>
      <c r="G68" s="11"/>
      <c r="H68" s="12"/>
    </row>
    <row r="69" spans="3:8" x14ac:dyDescent="0.25">
      <c r="C69" s="11"/>
      <c r="D69" s="11"/>
      <c r="E69" s="12"/>
      <c r="F69" s="14"/>
      <c r="G69" s="11"/>
      <c r="H69" s="12"/>
    </row>
    <row r="70" spans="3:8" x14ac:dyDescent="0.25">
      <c r="C70" s="11"/>
      <c r="D70" s="11"/>
      <c r="E70" s="12"/>
      <c r="F70" s="14"/>
      <c r="G70" s="11"/>
      <c r="H70" s="12"/>
    </row>
    <row r="71" spans="3:8" x14ac:dyDescent="0.25">
      <c r="C71" s="11"/>
      <c r="D71" s="11"/>
      <c r="E71" s="12"/>
      <c r="F71" s="14"/>
      <c r="G71" s="11"/>
      <c r="H71" s="12"/>
    </row>
    <row r="72" spans="3:8" x14ac:dyDescent="0.25">
      <c r="C72" s="11"/>
      <c r="D72" s="11"/>
      <c r="E72" s="12"/>
      <c r="F72" s="14"/>
      <c r="G72" s="11"/>
      <c r="H72" s="12"/>
    </row>
    <row r="73" spans="3:8" x14ac:dyDescent="0.25">
      <c r="C73" s="11"/>
      <c r="D73" s="11"/>
      <c r="E73" s="12"/>
      <c r="F73" s="14"/>
      <c r="G73" s="11"/>
      <c r="H73" s="12"/>
    </row>
    <row r="74" spans="3:8" x14ac:dyDescent="0.25">
      <c r="C74" s="11"/>
      <c r="D74" s="11"/>
      <c r="E74" s="12"/>
      <c r="F74" s="14"/>
      <c r="G74" s="11"/>
      <c r="H74" s="12"/>
    </row>
    <row r="75" spans="3:8" x14ac:dyDescent="0.25">
      <c r="C75" s="11"/>
      <c r="D75" s="11"/>
      <c r="E75" s="12"/>
      <c r="F75" s="14"/>
      <c r="G75" s="11"/>
      <c r="H75" s="12"/>
    </row>
    <row r="76" spans="3:8" x14ac:dyDescent="0.25">
      <c r="C76" s="11"/>
      <c r="D76" s="11"/>
      <c r="E76" s="12"/>
      <c r="F76" s="14"/>
      <c r="G76" s="11"/>
      <c r="H76" s="12"/>
    </row>
    <row r="77" spans="3:8" x14ac:dyDescent="0.25">
      <c r="C77" s="11"/>
      <c r="D77" s="11"/>
      <c r="E77" s="12"/>
      <c r="F77" s="14"/>
      <c r="G77" s="11"/>
      <c r="H77" s="12"/>
    </row>
    <row r="78" spans="3:8" x14ac:dyDescent="0.25">
      <c r="C78" s="11"/>
      <c r="D78" s="11"/>
      <c r="E78" s="12"/>
      <c r="F78" s="14"/>
      <c r="G78" s="11"/>
      <c r="H78" s="12"/>
    </row>
    <row r="79" spans="3:8" x14ac:dyDescent="0.25">
      <c r="C79" s="11"/>
      <c r="D79" s="11"/>
      <c r="E79" s="12"/>
      <c r="F79" s="14"/>
      <c r="G79" s="11"/>
      <c r="H79" s="12"/>
    </row>
    <row r="80" spans="3:8" x14ac:dyDescent="0.25">
      <c r="C80" s="11"/>
      <c r="D80" s="11"/>
      <c r="E80" s="12"/>
      <c r="F80" s="14"/>
      <c r="G80" s="11"/>
      <c r="H80" s="12"/>
    </row>
    <row r="81" spans="3:8" x14ac:dyDescent="0.25">
      <c r="C81" s="11"/>
      <c r="D81" s="11"/>
      <c r="E81" s="12"/>
      <c r="F81" s="14"/>
      <c r="G81" s="11"/>
      <c r="H81" s="12"/>
    </row>
    <row r="82" spans="3:8" x14ac:dyDescent="0.25">
      <c r="C82" s="11"/>
      <c r="D82" s="11"/>
      <c r="E82" s="12"/>
      <c r="F82" s="14"/>
      <c r="G82" s="11"/>
      <c r="H82" s="12"/>
    </row>
    <row r="83" spans="3:8" x14ac:dyDescent="0.25">
      <c r="C83" s="11"/>
      <c r="D83" s="11"/>
      <c r="E83" s="12"/>
      <c r="F83" s="14"/>
      <c r="G83" s="11"/>
      <c r="H83" s="12"/>
    </row>
    <row r="84" spans="3:8" x14ac:dyDescent="0.25">
      <c r="C84" s="11"/>
      <c r="D84" s="11"/>
      <c r="E84" s="12"/>
      <c r="F84" s="14"/>
      <c r="G84" s="11"/>
      <c r="H84" s="12"/>
    </row>
    <row r="85" spans="3:8" x14ac:dyDescent="0.25">
      <c r="C85" s="11"/>
      <c r="D85" s="11"/>
      <c r="E85" s="12"/>
      <c r="F85" s="14"/>
      <c r="G85" s="11"/>
      <c r="H85" s="12"/>
    </row>
    <row r="86" spans="3:8" x14ac:dyDescent="0.25">
      <c r="C86" s="11"/>
      <c r="D86" s="11"/>
      <c r="E86" s="12"/>
      <c r="F86" s="14"/>
      <c r="G86" s="11"/>
      <c r="H86" s="12"/>
    </row>
    <row r="87" spans="3:8" x14ac:dyDescent="0.25">
      <c r="C87" s="11"/>
      <c r="D87" s="11"/>
      <c r="E87" s="12"/>
      <c r="F87" s="14"/>
      <c r="G87" s="11"/>
      <c r="H87" s="12"/>
    </row>
    <row r="88" spans="3:8" x14ac:dyDescent="0.25">
      <c r="C88" s="11"/>
      <c r="D88" s="11"/>
      <c r="E88" s="12"/>
      <c r="F88" s="14"/>
      <c r="G88" s="11"/>
      <c r="H88" s="12"/>
    </row>
    <row r="89" spans="3:8" x14ac:dyDescent="0.25">
      <c r="C89" s="11"/>
      <c r="D89" s="11"/>
      <c r="E89" s="12"/>
      <c r="F89" s="14"/>
      <c r="G89" s="11"/>
      <c r="H89" s="12"/>
    </row>
    <row r="90" spans="3:8" x14ac:dyDescent="0.25">
      <c r="C90" s="11"/>
      <c r="D90" s="11"/>
      <c r="E90" s="12"/>
      <c r="F90" s="14"/>
      <c r="G90" s="11"/>
      <c r="H90" s="12"/>
    </row>
    <row r="91" spans="3:8" x14ac:dyDescent="0.25">
      <c r="C91" s="11"/>
      <c r="D91" s="11"/>
      <c r="E91" s="12"/>
      <c r="F91" s="14"/>
      <c r="G91" s="11"/>
      <c r="H91" s="12"/>
    </row>
    <row r="92" spans="3:8" x14ac:dyDescent="0.25">
      <c r="C92" s="11"/>
      <c r="D92" s="11"/>
      <c r="E92" s="12"/>
      <c r="F92" s="14"/>
      <c r="G92" s="11"/>
      <c r="H92" s="12"/>
    </row>
    <row r="93" spans="3:8" x14ac:dyDescent="0.25">
      <c r="C93" s="11"/>
      <c r="D93" s="11"/>
      <c r="E93" s="12"/>
      <c r="F93" s="14"/>
      <c r="G93" s="11"/>
      <c r="H93" s="12"/>
    </row>
    <row r="94" spans="3:8" x14ac:dyDescent="0.25">
      <c r="C94" s="11"/>
      <c r="D94" s="11"/>
      <c r="E94" s="12"/>
      <c r="F94" s="14"/>
      <c r="G94" s="11"/>
      <c r="H94" s="12"/>
    </row>
    <row r="95" spans="3:8" x14ac:dyDescent="0.25">
      <c r="C95" s="11"/>
      <c r="D95" s="11"/>
      <c r="E95" s="12"/>
      <c r="F95" s="14"/>
      <c r="G95" s="11"/>
      <c r="H95" s="12"/>
    </row>
    <row r="96" spans="3:8" x14ac:dyDescent="0.25">
      <c r="C96" s="11"/>
      <c r="D96" s="11"/>
      <c r="E96" s="12"/>
      <c r="F96" s="14"/>
      <c r="G96" s="11"/>
      <c r="H96" s="12"/>
    </row>
    <row r="97" spans="3:8" x14ac:dyDescent="0.25">
      <c r="C97" s="11"/>
      <c r="D97" s="11"/>
      <c r="E97" s="12"/>
      <c r="F97" s="14"/>
      <c r="G97" s="11"/>
      <c r="H97" s="12"/>
    </row>
    <row r="98" spans="3:8" x14ac:dyDescent="0.25">
      <c r="C98" s="11"/>
      <c r="D98" s="11"/>
      <c r="E98" s="12"/>
      <c r="F98" s="14"/>
      <c r="G98" s="11"/>
      <c r="H98" s="12"/>
    </row>
    <row r="99" spans="3:8" x14ac:dyDescent="0.25">
      <c r="C99" s="11"/>
      <c r="D99" s="11"/>
      <c r="E99" s="12"/>
      <c r="F99" s="14"/>
      <c r="G99" s="11"/>
      <c r="H99" s="12"/>
    </row>
    <row r="100" spans="3:8" x14ac:dyDescent="0.25">
      <c r="C100" s="11"/>
      <c r="D100" s="11"/>
      <c r="E100" s="12"/>
      <c r="F100" s="14"/>
      <c r="G100" s="11"/>
      <c r="H100" s="12"/>
    </row>
    <row r="101" spans="3:8" x14ac:dyDescent="0.25">
      <c r="C101" s="11"/>
      <c r="D101" s="11"/>
      <c r="E101" s="12"/>
      <c r="F101" s="14"/>
      <c r="G101" s="11"/>
      <c r="H101" s="12"/>
    </row>
    <row r="102" spans="3:8" x14ac:dyDescent="0.25">
      <c r="C102" s="11"/>
      <c r="D102" s="11"/>
      <c r="E102" s="12"/>
      <c r="F102" s="14"/>
      <c r="G102" s="11"/>
      <c r="H102" s="12"/>
    </row>
    <row r="103" spans="3:8" x14ac:dyDescent="0.25">
      <c r="C103" s="11"/>
      <c r="D103" s="11"/>
      <c r="E103" s="12"/>
      <c r="F103" s="14"/>
      <c r="G103" s="11"/>
      <c r="H103" s="12"/>
    </row>
    <row r="104" spans="3:8" x14ac:dyDescent="0.25">
      <c r="C104" s="11"/>
      <c r="D104" s="11"/>
      <c r="E104" s="12"/>
      <c r="F104" s="14"/>
      <c r="G104" s="11"/>
      <c r="H104" s="12"/>
    </row>
    <row r="105" spans="3:8" x14ac:dyDescent="0.25">
      <c r="C105" s="11"/>
      <c r="D105" s="11"/>
      <c r="E105" s="12"/>
      <c r="F105" s="14"/>
      <c r="G105" s="11"/>
      <c r="H105" s="12"/>
    </row>
    <row r="106" spans="3:8" x14ac:dyDescent="0.25">
      <c r="C106" s="11"/>
      <c r="D106" s="11"/>
      <c r="E106" s="12"/>
      <c r="F106" s="14"/>
      <c r="G106" s="11"/>
      <c r="H106" s="12"/>
    </row>
    <row r="107" spans="3:8" x14ac:dyDescent="0.25">
      <c r="C107" s="11"/>
      <c r="D107" s="11"/>
      <c r="E107" s="12"/>
      <c r="F107" s="14"/>
      <c r="G107" s="11"/>
      <c r="H107" s="12"/>
    </row>
    <row r="108" spans="3:8" x14ac:dyDescent="0.25">
      <c r="C108" s="11"/>
      <c r="D108" s="11"/>
      <c r="E108" s="12"/>
      <c r="F108" s="14"/>
      <c r="G108" s="11"/>
      <c r="H108" s="12"/>
    </row>
    <row r="109" spans="3:8" x14ac:dyDescent="0.25">
      <c r="C109" s="11"/>
      <c r="D109" s="11"/>
      <c r="E109" s="12"/>
      <c r="F109" s="14"/>
      <c r="G109" s="11"/>
      <c r="H109" s="12"/>
    </row>
    <row r="110" spans="3:8" x14ac:dyDescent="0.25">
      <c r="C110" s="11"/>
      <c r="D110" s="11"/>
      <c r="E110" s="12"/>
      <c r="F110" s="14"/>
      <c r="G110" s="11"/>
      <c r="H110" s="12"/>
    </row>
    <row r="111" spans="3:8" x14ac:dyDescent="0.25">
      <c r="C111" s="11"/>
      <c r="D111" s="11"/>
      <c r="E111" s="12"/>
      <c r="F111" s="14"/>
      <c r="G111" s="11"/>
      <c r="H111" s="12"/>
    </row>
    <row r="112" spans="3:8" x14ac:dyDescent="0.25">
      <c r="C112" s="11"/>
      <c r="D112" s="11"/>
      <c r="E112" s="12"/>
      <c r="F112" s="14"/>
      <c r="G112" s="11"/>
      <c r="H112" s="12"/>
    </row>
    <row r="113" spans="3:8" x14ac:dyDescent="0.25">
      <c r="C113" s="11"/>
      <c r="D113" s="11"/>
      <c r="E113" s="12"/>
      <c r="F113" s="14"/>
      <c r="G113" s="11"/>
      <c r="H113" s="12"/>
    </row>
    <row r="114" spans="3:8" x14ac:dyDescent="0.25">
      <c r="C114" s="11"/>
      <c r="D114" s="11"/>
      <c r="E114" s="12"/>
      <c r="F114" s="14"/>
      <c r="G114" s="11"/>
      <c r="H114" s="12"/>
    </row>
    <row r="115" spans="3:8" x14ac:dyDescent="0.25">
      <c r="C115" s="11"/>
      <c r="D115" s="11"/>
      <c r="E115" s="12"/>
      <c r="F115" s="14"/>
      <c r="G115" s="11"/>
      <c r="H115" s="12"/>
    </row>
    <row r="116" spans="3:8" x14ac:dyDescent="0.25">
      <c r="C116" s="11"/>
      <c r="D116" s="11"/>
      <c r="E116" s="12"/>
      <c r="F116" s="14"/>
      <c r="G116" s="11"/>
      <c r="H116" s="12"/>
    </row>
    <row r="117" spans="3:8" x14ac:dyDescent="0.25">
      <c r="C117" s="11"/>
      <c r="D117" s="11"/>
      <c r="E117" s="12"/>
      <c r="F117" s="14"/>
      <c r="G117" s="11"/>
      <c r="H117" s="12"/>
    </row>
    <row r="118" spans="3:8" x14ac:dyDescent="0.25">
      <c r="C118" s="11"/>
      <c r="D118" s="11"/>
      <c r="E118" s="12"/>
      <c r="F118" s="14"/>
      <c r="G118" s="11"/>
      <c r="H118" s="12"/>
    </row>
    <row r="119" spans="3:8" x14ac:dyDescent="0.25">
      <c r="C119" s="11"/>
      <c r="D119" s="11"/>
      <c r="E119" s="12"/>
      <c r="F119" s="14"/>
      <c r="G119" s="11"/>
      <c r="H119" s="12"/>
    </row>
    <row r="120" spans="3:8" x14ac:dyDescent="0.25">
      <c r="C120" s="11"/>
      <c r="D120" s="11"/>
      <c r="E120" s="12"/>
      <c r="F120" s="14"/>
      <c r="G120" s="11"/>
      <c r="H120" s="12"/>
    </row>
    <row r="121" spans="3:8" x14ac:dyDescent="0.25">
      <c r="C121" s="11"/>
      <c r="D121" s="11"/>
      <c r="E121" s="12"/>
      <c r="F121" s="14"/>
      <c r="G121" s="11"/>
      <c r="H121" s="12"/>
    </row>
    <row r="122" spans="3:8" x14ac:dyDescent="0.25">
      <c r="C122" s="11"/>
      <c r="D122" s="11"/>
      <c r="E122" s="12"/>
      <c r="F122" s="14"/>
      <c r="G122" s="11"/>
      <c r="H122" s="12"/>
    </row>
    <row r="123" spans="3:8" x14ac:dyDescent="0.25">
      <c r="C123" s="11"/>
      <c r="D123" s="11"/>
      <c r="E123" s="12"/>
      <c r="F123" s="14"/>
      <c r="G123" s="11"/>
      <c r="H123" s="12"/>
    </row>
    <row r="124" spans="3:8" x14ac:dyDescent="0.25">
      <c r="C124" s="11"/>
      <c r="D124" s="11"/>
      <c r="E124" s="12"/>
      <c r="F124" s="14"/>
      <c r="G124" s="11"/>
      <c r="H124" s="12"/>
    </row>
    <row r="125" spans="3:8" x14ac:dyDescent="0.25">
      <c r="C125" s="11"/>
      <c r="D125" s="11"/>
      <c r="E125" s="12"/>
      <c r="F125" s="14"/>
      <c r="G125" s="11"/>
      <c r="H125" s="12"/>
    </row>
    <row r="126" spans="3:8" x14ac:dyDescent="0.25">
      <c r="C126" s="11"/>
      <c r="D126" s="11"/>
      <c r="E126" s="12"/>
      <c r="F126" s="14"/>
      <c r="G126" s="11"/>
      <c r="H126" s="12"/>
    </row>
    <row r="127" spans="3:8" x14ac:dyDescent="0.25">
      <c r="C127" s="11"/>
      <c r="D127" s="11"/>
      <c r="E127" s="12"/>
      <c r="F127" s="14"/>
      <c r="G127" s="11"/>
      <c r="H127" s="12"/>
    </row>
    <row r="128" spans="3:8" x14ac:dyDescent="0.25">
      <c r="C128" s="11"/>
      <c r="D128" s="11"/>
      <c r="E128" s="12"/>
      <c r="F128" s="14"/>
      <c r="G128" s="11"/>
      <c r="H128" s="12"/>
    </row>
    <row r="129" spans="3:8" x14ac:dyDescent="0.25">
      <c r="C129" s="11"/>
      <c r="D129" s="11"/>
      <c r="E129" s="12"/>
      <c r="F129" s="14"/>
      <c r="G129" s="11"/>
      <c r="H129" s="12"/>
    </row>
    <row r="130" spans="3:8" x14ac:dyDescent="0.25">
      <c r="C130" s="11"/>
      <c r="D130" s="11"/>
      <c r="E130" s="12"/>
      <c r="F130" s="14"/>
      <c r="G130" s="11"/>
      <c r="H130" s="12"/>
    </row>
    <row r="131" spans="3:8" x14ac:dyDescent="0.25">
      <c r="C131" s="11"/>
      <c r="D131" s="11"/>
      <c r="E131" s="12"/>
      <c r="F131" s="14"/>
      <c r="G131" s="11"/>
      <c r="H131" s="12"/>
    </row>
    <row r="132" spans="3:8" x14ac:dyDescent="0.25">
      <c r="C132" s="11"/>
      <c r="D132" s="11"/>
      <c r="E132" s="12"/>
      <c r="F132" s="14"/>
      <c r="G132" s="11"/>
      <c r="H132" s="12"/>
    </row>
    <row r="133" spans="3:8" x14ac:dyDescent="0.25">
      <c r="C133" s="11"/>
      <c r="D133" s="11"/>
      <c r="E133" s="12"/>
      <c r="F133" s="14"/>
      <c r="G133" s="11"/>
      <c r="H133" s="12"/>
    </row>
    <row r="134" spans="3:8" x14ac:dyDescent="0.25">
      <c r="C134" s="11"/>
      <c r="D134" s="11"/>
      <c r="E134" s="12"/>
      <c r="F134" s="14"/>
      <c r="G134" s="11"/>
      <c r="H134" s="12"/>
    </row>
    <row r="135" spans="3:8" x14ac:dyDescent="0.25">
      <c r="C135" s="11"/>
      <c r="D135" s="11"/>
      <c r="E135" s="12"/>
      <c r="F135" s="14"/>
      <c r="G135" s="11"/>
      <c r="H135" s="12"/>
    </row>
    <row r="136" spans="3:8" x14ac:dyDescent="0.25">
      <c r="C136" s="11"/>
      <c r="D136" s="11"/>
      <c r="E136" s="12"/>
      <c r="F136" s="14"/>
      <c r="G136" s="11"/>
      <c r="H136" s="12"/>
    </row>
    <row r="137" spans="3:8" x14ac:dyDescent="0.25">
      <c r="C137" s="11"/>
      <c r="D137" s="11"/>
      <c r="E137" s="12"/>
      <c r="F137" s="14"/>
      <c r="G137" s="11"/>
      <c r="H137" s="12"/>
    </row>
    <row r="138" spans="3:8" x14ac:dyDescent="0.25">
      <c r="C138" s="11"/>
      <c r="D138" s="11"/>
      <c r="E138" s="12"/>
      <c r="F138" s="14"/>
      <c r="G138" s="11"/>
      <c r="H138" s="12"/>
    </row>
    <row r="139" spans="3:8" x14ac:dyDescent="0.25">
      <c r="C139" s="11"/>
      <c r="D139" s="11"/>
      <c r="E139" s="12"/>
      <c r="F139" s="14"/>
      <c r="G139" s="11"/>
      <c r="H139" s="12"/>
    </row>
    <row r="140" spans="3:8" x14ac:dyDescent="0.25">
      <c r="C140" s="11"/>
      <c r="D140" s="11"/>
      <c r="E140" s="12"/>
      <c r="F140" s="14"/>
      <c r="G140" s="11"/>
      <c r="H140" s="12"/>
    </row>
    <row r="141" spans="3:8" x14ac:dyDescent="0.25">
      <c r="C141" s="11"/>
      <c r="D141" s="11"/>
      <c r="E141" s="12"/>
      <c r="F141" s="14"/>
      <c r="G141" s="11"/>
      <c r="H141" s="12"/>
    </row>
    <row r="142" spans="3:8" x14ac:dyDescent="0.25">
      <c r="C142" s="11"/>
      <c r="D142" s="11"/>
      <c r="E142" s="12"/>
      <c r="F142" s="14"/>
      <c r="G142" s="11"/>
      <c r="H142" s="12"/>
    </row>
    <row r="143" spans="3:8" x14ac:dyDescent="0.25">
      <c r="C143" s="11"/>
      <c r="D143" s="11"/>
      <c r="E143" s="12"/>
      <c r="F143" s="14"/>
      <c r="G143" s="11"/>
      <c r="H143" s="12"/>
    </row>
    <row r="144" spans="3:8" x14ac:dyDescent="0.25">
      <c r="C144" s="11"/>
      <c r="D144" s="11"/>
      <c r="E144" s="12"/>
      <c r="F144" s="14"/>
      <c r="G144" s="11"/>
      <c r="H144" s="12"/>
    </row>
    <row r="145" spans="3:8" x14ac:dyDescent="0.25">
      <c r="C145" s="11"/>
      <c r="D145" s="11"/>
      <c r="E145" s="12"/>
      <c r="F145" s="14"/>
      <c r="G145" s="11"/>
      <c r="H145" s="12"/>
    </row>
    <row r="146" spans="3:8" x14ac:dyDescent="0.25">
      <c r="C146" s="11"/>
      <c r="D146" s="11"/>
      <c r="E146" s="12"/>
      <c r="F146" s="14"/>
      <c r="G146" s="11"/>
      <c r="H146" s="12"/>
    </row>
    <row r="147" spans="3:8" x14ac:dyDescent="0.25">
      <c r="C147" s="11"/>
      <c r="D147" s="11"/>
      <c r="E147" s="12"/>
      <c r="F147" s="14"/>
      <c r="G147" s="11"/>
      <c r="H147" s="12"/>
    </row>
    <row r="148" spans="3:8" x14ac:dyDescent="0.25">
      <c r="C148" s="11"/>
      <c r="D148" s="11"/>
      <c r="E148" s="12"/>
      <c r="F148" s="14"/>
      <c r="G148" s="11"/>
      <c r="H148" s="12"/>
    </row>
    <row r="149" spans="3:8" x14ac:dyDescent="0.25">
      <c r="C149" s="11"/>
      <c r="D149" s="11"/>
      <c r="E149" s="12"/>
      <c r="F149" s="14"/>
      <c r="G149" s="11"/>
      <c r="H149" s="12"/>
    </row>
    <row r="150" spans="3:8" x14ac:dyDescent="0.25">
      <c r="C150" s="11"/>
      <c r="D150" s="11"/>
      <c r="E150" s="12"/>
      <c r="F150" s="14"/>
      <c r="G150" s="11"/>
      <c r="H150" s="12"/>
    </row>
    <row r="151" spans="3:8" x14ac:dyDescent="0.25">
      <c r="C151" s="11"/>
      <c r="D151" s="11"/>
      <c r="E151" s="12"/>
      <c r="F151" s="14"/>
      <c r="G151" s="11"/>
      <c r="H151" s="12"/>
    </row>
    <row r="152" spans="3:8" x14ac:dyDescent="0.25">
      <c r="C152" s="11"/>
      <c r="D152" s="11"/>
      <c r="E152" s="12"/>
      <c r="F152" s="14"/>
      <c r="G152" s="11"/>
      <c r="H152" s="12"/>
    </row>
    <row r="153" spans="3:8" x14ac:dyDescent="0.25">
      <c r="C153" s="11"/>
      <c r="D153" s="11"/>
      <c r="E153" s="12"/>
      <c r="F153" s="14"/>
      <c r="G153" s="11"/>
      <c r="H153" s="12"/>
    </row>
    <row r="154" spans="3:8" x14ac:dyDescent="0.25">
      <c r="C154" s="11"/>
      <c r="D154" s="11"/>
      <c r="E154" s="12"/>
      <c r="F154" s="14"/>
      <c r="G154" s="11"/>
      <c r="H154" s="12"/>
    </row>
    <row r="155" spans="3:8" x14ac:dyDescent="0.25">
      <c r="C155" s="11"/>
      <c r="D155" s="11"/>
      <c r="E155" s="12"/>
      <c r="F155" s="14"/>
      <c r="G155" s="11"/>
      <c r="H155" s="12"/>
    </row>
    <row r="156" spans="3:8" x14ac:dyDescent="0.25">
      <c r="C156" s="11"/>
      <c r="D156" s="11"/>
      <c r="E156" s="12"/>
      <c r="F156" s="14"/>
      <c r="G156" s="11"/>
      <c r="H156" s="12"/>
    </row>
    <row r="157" spans="3:8" x14ac:dyDescent="0.25">
      <c r="C157" s="11"/>
      <c r="D157" s="11"/>
      <c r="E157" s="12"/>
      <c r="F157" s="14"/>
      <c r="G157" s="11"/>
      <c r="H157" s="12"/>
    </row>
    <row r="158" spans="3:8" x14ac:dyDescent="0.25">
      <c r="C158" s="11"/>
      <c r="D158" s="11"/>
      <c r="E158" s="12"/>
      <c r="F158" s="14"/>
      <c r="G158" s="11"/>
      <c r="H158" s="12"/>
    </row>
    <row r="159" spans="3:8" x14ac:dyDescent="0.25">
      <c r="C159" s="11"/>
      <c r="D159" s="11"/>
      <c r="E159" s="12"/>
      <c r="F159" s="14"/>
      <c r="G159" s="11"/>
      <c r="H159" s="12"/>
    </row>
    <row r="160" spans="3:8" x14ac:dyDescent="0.25">
      <c r="C160" s="11"/>
      <c r="D160" s="11"/>
      <c r="E160" s="12"/>
      <c r="F160" s="14"/>
      <c r="G160" s="11"/>
      <c r="H160" s="12"/>
    </row>
    <row r="161" spans="3:8" x14ac:dyDescent="0.25">
      <c r="C161" s="11"/>
      <c r="D161" s="11"/>
      <c r="E161" s="12"/>
      <c r="F161" s="14"/>
      <c r="G161" s="11"/>
      <c r="H161" s="12"/>
    </row>
    <row r="162" spans="3:8" x14ac:dyDescent="0.25">
      <c r="C162" s="11"/>
      <c r="D162" s="11"/>
      <c r="E162" s="12"/>
      <c r="F162" s="14"/>
      <c r="G162" s="11"/>
      <c r="H162" s="12"/>
    </row>
    <row r="163" spans="3:8" x14ac:dyDescent="0.25">
      <c r="C163" s="11"/>
      <c r="D163" s="11"/>
      <c r="E163" s="12"/>
      <c r="F163" s="14"/>
      <c r="G163" s="11"/>
      <c r="H163" s="12"/>
    </row>
    <row r="164" spans="3:8" x14ac:dyDescent="0.25">
      <c r="C164" s="11"/>
      <c r="D164" s="11"/>
      <c r="E164" s="12"/>
      <c r="F164" s="14"/>
      <c r="G164" s="11"/>
      <c r="H164" s="12"/>
    </row>
    <row r="165" spans="3:8" x14ac:dyDescent="0.25">
      <c r="C165" s="11"/>
      <c r="D165" s="11"/>
      <c r="E165" s="12"/>
      <c r="F165" s="14"/>
      <c r="G165" s="11"/>
      <c r="H165" s="12"/>
    </row>
    <row r="166" spans="3:8" x14ac:dyDescent="0.25">
      <c r="C166" s="11"/>
      <c r="D166" s="11"/>
      <c r="E166" s="12"/>
      <c r="F166" s="14"/>
      <c r="G166" s="11"/>
      <c r="H166" s="12"/>
    </row>
    <row r="167" spans="3:8" x14ac:dyDescent="0.25">
      <c r="C167" s="11"/>
      <c r="D167" s="11"/>
      <c r="E167" s="12"/>
      <c r="F167" s="14"/>
      <c r="G167" s="11"/>
      <c r="H167" s="12"/>
    </row>
    <row r="168" spans="3:8" x14ac:dyDescent="0.25">
      <c r="C168" s="11"/>
      <c r="D168" s="11"/>
      <c r="E168" s="12"/>
      <c r="F168" s="14"/>
      <c r="G168" s="11"/>
      <c r="H168" s="12"/>
    </row>
    <row r="169" spans="3:8" x14ac:dyDescent="0.25">
      <c r="C169" s="11"/>
      <c r="D169" s="11"/>
      <c r="E169" s="12"/>
      <c r="F169" s="14"/>
      <c r="G169" s="11"/>
      <c r="H169" s="12"/>
    </row>
    <row r="170" spans="3:8" x14ac:dyDescent="0.25">
      <c r="C170" s="11"/>
      <c r="D170" s="11"/>
      <c r="E170" s="12"/>
      <c r="F170" s="14"/>
      <c r="G170" s="11"/>
      <c r="H170" s="12"/>
    </row>
    <row r="171" spans="3:8" x14ac:dyDescent="0.25">
      <c r="C171" s="11"/>
      <c r="D171" s="11"/>
      <c r="E171" s="12"/>
      <c r="F171" s="14"/>
      <c r="G171" s="11"/>
      <c r="H171" s="12"/>
    </row>
    <row r="172" spans="3:8" x14ac:dyDescent="0.25">
      <c r="C172" s="11"/>
      <c r="D172" s="11"/>
      <c r="E172" s="12"/>
      <c r="F172" s="14"/>
      <c r="G172" s="11"/>
      <c r="H172" s="12"/>
    </row>
    <row r="173" spans="3:8" x14ac:dyDescent="0.25">
      <c r="C173" s="11"/>
      <c r="D173" s="11"/>
      <c r="E173" s="12"/>
      <c r="F173" s="14"/>
      <c r="G173" s="11"/>
      <c r="H173" s="12"/>
    </row>
    <row r="174" spans="3:8" x14ac:dyDescent="0.25">
      <c r="C174" s="11"/>
      <c r="D174" s="11"/>
      <c r="E174" s="12"/>
      <c r="F174" s="14"/>
      <c r="G174" s="11"/>
      <c r="H174" s="12"/>
    </row>
    <row r="175" spans="3:8" x14ac:dyDescent="0.25">
      <c r="C175" s="11"/>
      <c r="D175" s="11"/>
      <c r="E175" s="12"/>
      <c r="F175" s="14"/>
      <c r="G175" s="11"/>
      <c r="H175" s="12"/>
    </row>
    <row r="176" spans="3:8" x14ac:dyDescent="0.25">
      <c r="C176" s="11"/>
      <c r="D176" s="11"/>
      <c r="E176" s="12"/>
      <c r="F176" s="14"/>
      <c r="G176" s="11"/>
      <c r="H176" s="12"/>
    </row>
    <row r="177" spans="3:8" x14ac:dyDescent="0.25">
      <c r="C177" s="11"/>
      <c r="D177" s="11"/>
      <c r="E177" s="12"/>
      <c r="F177" s="14"/>
      <c r="G177" s="11"/>
      <c r="H177" s="12"/>
    </row>
    <row r="178" spans="3:8" x14ac:dyDescent="0.25">
      <c r="C178" s="11"/>
      <c r="D178" s="11"/>
      <c r="E178" s="12"/>
      <c r="F178" s="14"/>
      <c r="G178" s="11"/>
      <c r="H178" s="12"/>
    </row>
    <row r="179" spans="3:8" x14ac:dyDescent="0.25">
      <c r="C179" s="11"/>
      <c r="D179" s="11"/>
      <c r="E179" s="12"/>
      <c r="F179" s="14"/>
      <c r="G179" s="11"/>
      <c r="H179" s="12"/>
    </row>
    <row r="180" spans="3:8" x14ac:dyDescent="0.25">
      <c r="C180" s="11"/>
      <c r="D180" s="11"/>
      <c r="E180" s="12"/>
      <c r="F180" s="14"/>
      <c r="G180" s="11"/>
      <c r="H180" s="12"/>
    </row>
    <row r="181" spans="3:8" x14ac:dyDescent="0.25">
      <c r="C181" s="11"/>
      <c r="D181" s="11"/>
      <c r="E181" s="12"/>
      <c r="F181" s="14"/>
      <c r="G181" s="11"/>
      <c r="H181" s="12"/>
    </row>
    <row r="182" spans="3:8" x14ac:dyDescent="0.25">
      <c r="C182" s="11"/>
      <c r="D182" s="11"/>
      <c r="E182" s="12"/>
      <c r="F182" s="14"/>
      <c r="G182" s="11"/>
      <c r="H182" s="12"/>
    </row>
    <row r="183" spans="3:8" x14ac:dyDescent="0.25">
      <c r="C183" s="11"/>
      <c r="D183" s="11"/>
      <c r="E183" s="12"/>
      <c r="F183" s="14"/>
      <c r="G183" s="11"/>
      <c r="H183" s="12"/>
    </row>
    <row r="184" spans="3:8" x14ac:dyDescent="0.25">
      <c r="C184" s="11"/>
      <c r="D184" s="11"/>
      <c r="E184" s="12"/>
      <c r="F184" s="14"/>
      <c r="G184" s="11"/>
      <c r="H184" s="12"/>
    </row>
    <row r="185" spans="3:8" x14ac:dyDescent="0.25">
      <c r="C185" s="11"/>
      <c r="D185" s="11"/>
      <c r="E185" s="12"/>
      <c r="F185" s="14"/>
      <c r="G185" s="11"/>
      <c r="H185" s="12"/>
    </row>
    <row r="186" spans="3:8" x14ac:dyDescent="0.25">
      <c r="C186" s="11"/>
      <c r="D186" s="11"/>
      <c r="E186" s="12"/>
      <c r="F186" s="14"/>
      <c r="G186" s="11"/>
      <c r="H186" s="12"/>
    </row>
    <row r="187" spans="3:8" x14ac:dyDescent="0.25">
      <c r="C187" s="11"/>
      <c r="D187" s="11"/>
      <c r="E187" s="12"/>
      <c r="F187" s="14"/>
      <c r="G187" s="11"/>
      <c r="H187" s="12"/>
    </row>
    <row r="188" spans="3:8" x14ac:dyDescent="0.25">
      <c r="C188" s="11"/>
      <c r="D188" s="11"/>
      <c r="E188" s="12"/>
      <c r="F188" s="14"/>
      <c r="G188" s="11"/>
      <c r="H188" s="12"/>
    </row>
    <row r="189" spans="3:8" x14ac:dyDescent="0.25">
      <c r="C189" s="11"/>
      <c r="D189" s="11"/>
      <c r="E189" s="12"/>
      <c r="F189" s="14"/>
      <c r="G189" s="11"/>
      <c r="H189" s="12"/>
    </row>
    <row r="190" spans="3:8" x14ac:dyDescent="0.25">
      <c r="C190" s="11"/>
      <c r="D190" s="11"/>
      <c r="E190" s="12"/>
      <c r="F190" s="14"/>
      <c r="G190" s="11"/>
      <c r="H190" s="12"/>
    </row>
    <row r="191" spans="3:8" x14ac:dyDescent="0.25">
      <c r="C191" s="11"/>
      <c r="D191" s="11"/>
      <c r="E191" s="12"/>
      <c r="F191" s="14"/>
      <c r="G191" s="11"/>
      <c r="H191" s="12"/>
    </row>
    <row r="192" spans="3:8" x14ac:dyDescent="0.25">
      <c r="C192" s="11"/>
      <c r="D192" s="11"/>
      <c r="E192" s="12"/>
      <c r="F192" s="14"/>
      <c r="G192" s="11"/>
      <c r="H192" s="12"/>
    </row>
    <row r="193" spans="3:8" x14ac:dyDescent="0.25">
      <c r="C193" s="11"/>
      <c r="D193" s="11"/>
      <c r="E193" s="12"/>
      <c r="F193" s="14"/>
      <c r="G193" s="11"/>
      <c r="H193" s="12"/>
    </row>
    <row r="194" spans="3:8" x14ac:dyDescent="0.25">
      <c r="C194" s="11"/>
      <c r="D194" s="11"/>
      <c r="E194" s="12"/>
      <c r="F194" s="14"/>
      <c r="G194" s="11"/>
      <c r="H194" s="12"/>
    </row>
    <row r="195" spans="3:8" x14ac:dyDescent="0.25">
      <c r="C195" s="11"/>
      <c r="D195" s="11"/>
      <c r="E195" s="12"/>
      <c r="F195" s="14"/>
      <c r="G195" s="11"/>
      <c r="H195" s="12"/>
    </row>
    <row r="196" spans="3:8" x14ac:dyDescent="0.25">
      <c r="C196" s="11"/>
      <c r="D196" s="11"/>
      <c r="E196" s="12"/>
      <c r="F196" s="14"/>
      <c r="G196" s="11"/>
      <c r="H196" s="12"/>
    </row>
    <row r="197" spans="3:8" x14ac:dyDescent="0.25">
      <c r="C197" s="11"/>
      <c r="D197" s="11"/>
      <c r="E197" s="12"/>
      <c r="F197" s="14"/>
      <c r="G197" s="11"/>
      <c r="H197" s="12"/>
    </row>
    <row r="198" spans="3:8" x14ac:dyDescent="0.25">
      <c r="C198" s="11"/>
      <c r="D198" s="11"/>
      <c r="E198" s="12"/>
      <c r="F198" s="14"/>
      <c r="G198" s="11"/>
      <c r="H198" s="12"/>
    </row>
    <row r="199" spans="3:8" x14ac:dyDescent="0.25">
      <c r="C199" s="11"/>
      <c r="D199" s="11"/>
      <c r="E199" s="12"/>
      <c r="F199" s="14"/>
      <c r="G199" s="11"/>
      <c r="H199" s="12"/>
    </row>
    <row r="200" spans="3:8" x14ac:dyDescent="0.25">
      <c r="C200" s="11"/>
      <c r="D200" s="11"/>
      <c r="E200" s="12"/>
      <c r="F200" s="14"/>
      <c r="G200" s="11"/>
      <c r="H200" s="12"/>
    </row>
    <row r="201" spans="3:8" x14ac:dyDescent="0.25">
      <c r="C201" s="11"/>
      <c r="D201" s="11"/>
      <c r="E201" s="12"/>
      <c r="F201" s="14"/>
      <c r="G201" s="11"/>
      <c r="H201" s="12"/>
    </row>
    <row r="202" spans="3:8" x14ac:dyDescent="0.25">
      <c r="C202" s="11"/>
      <c r="D202" s="11"/>
      <c r="E202" s="12"/>
      <c r="F202" s="14"/>
      <c r="G202" s="11"/>
      <c r="H202" s="12"/>
    </row>
    <row r="203" spans="3:8" x14ac:dyDescent="0.25">
      <c r="C203" s="11"/>
      <c r="D203" s="11"/>
      <c r="E203" s="12"/>
      <c r="F203" s="14"/>
      <c r="G203" s="11"/>
      <c r="H203" s="12"/>
    </row>
    <row r="204" spans="3:8" x14ac:dyDescent="0.25">
      <c r="C204" s="11"/>
      <c r="D204" s="11"/>
      <c r="E204" s="12"/>
      <c r="F204" s="14"/>
      <c r="G204" s="11"/>
      <c r="H204" s="12"/>
    </row>
    <row r="205" spans="3:8" x14ac:dyDescent="0.25">
      <c r="C205" s="11"/>
      <c r="D205" s="11"/>
      <c r="E205" s="12"/>
      <c r="F205" s="14"/>
      <c r="G205" s="11"/>
      <c r="H205" s="12"/>
    </row>
    <row r="206" spans="3:8" x14ac:dyDescent="0.25">
      <c r="C206" s="11"/>
      <c r="D206" s="11"/>
      <c r="E206" s="12"/>
      <c r="F206" s="14"/>
      <c r="G206" s="11"/>
      <c r="H206" s="12"/>
    </row>
  </sheetData>
  <mergeCells count="8">
    <mergeCell ref="C32:E32"/>
    <mergeCell ref="C33:E33"/>
    <mergeCell ref="C34:E34"/>
    <mergeCell ref="C35:E35"/>
    <mergeCell ref="D2:H2"/>
    <mergeCell ref="D3:E3"/>
    <mergeCell ref="D4:E4"/>
    <mergeCell ref="D5:H5"/>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topLeftCell="A13" workbookViewId="0">
      <selection activeCell="H15" sqref="H15"/>
    </sheetView>
  </sheetViews>
  <sheetFormatPr defaultColWidth="8.85546875" defaultRowHeight="15" x14ac:dyDescent="0.25"/>
  <cols>
    <col min="3" max="3" width="11.42578125" style="2" customWidth="1"/>
    <col min="4" max="4" width="18.140625" style="2" customWidth="1"/>
    <col min="5" max="5" width="59.42578125" style="1" customWidth="1"/>
    <col min="6" max="6" width="14.42578125" style="2" customWidth="1"/>
    <col min="7" max="7" width="17" style="2" customWidth="1"/>
    <col min="8" max="8" width="35.28515625" style="74" customWidth="1"/>
    <col min="9" max="9" width="10" customWidth="1"/>
    <col min="10" max="21" width="9.140625" style="25"/>
  </cols>
  <sheetData>
    <row r="2" spans="3:25" ht="16.5" customHeight="1" x14ac:dyDescent="0.35">
      <c r="D2" s="77" t="s">
        <v>148</v>
      </c>
      <c r="E2" s="78"/>
      <c r="F2" s="78"/>
      <c r="G2" s="78"/>
      <c r="H2" s="78"/>
      <c r="V2" s="22"/>
      <c r="W2" s="22"/>
      <c r="X2" s="22"/>
      <c r="Y2" s="22"/>
    </row>
    <row r="3" spans="3:25" ht="15" customHeight="1" x14ac:dyDescent="0.25">
      <c r="D3" s="79" t="s">
        <v>174</v>
      </c>
      <c r="E3" s="78"/>
      <c r="F3" s="14"/>
      <c r="G3" s="11"/>
      <c r="H3" s="12"/>
      <c r="V3" s="22"/>
      <c r="W3" s="22"/>
      <c r="X3" s="22"/>
      <c r="Y3" s="22"/>
    </row>
    <row r="4" spans="3:25" ht="15" customHeight="1" x14ac:dyDescent="0.25">
      <c r="D4" s="79" t="s">
        <v>175</v>
      </c>
      <c r="E4" s="78"/>
      <c r="F4" s="14"/>
      <c r="G4" s="11"/>
      <c r="H4" s="12"/>
      <c r="V4" s="22"/>
      <c r="W4" s="22"/>
      <c r="X4" s="22"/>
      <c r="Y4" s="22"/>
    </row>
    <row r="5" spans="3:25" ht="15" customHeight="1" x14ac:dyDescent="0.25">
      <c r="D5" s="79" t="s">
        <v>176</v>
      </c>
      <c r="E5" s="78"/>
      <c r="F5" s="78"/>
      <c r="G5" s="78"/>
      <c r="H5" s="78"/>
      <c r="V5" s="22"/>
      <c r="W5" s="22"/>
      <c r="X5" s="22"/>
      <c r="Y5" s="22"/>
    </row>
    <row r="6" spans="3:25" x14ac:dyDescent="0.25">
      <c r="V6" s="22"/>
      <c r="W6" s="22"/>
      <c r="X6" s="22"/>
      <c r="Y6" s="22"/>
    </row>
    <row r="7" spans="3:25" ht="45.75" thickBot="1" x14ac:dyDescent="0.3">
      <c r="C7" s="43" t="s">
        <v>0</v>
      </c>
      <c r="D7" s="43" t="s">
        <v>48</v>
      </c>
      <c r="E7" s="35" t="s">
        <v>49</v>
      </c>
      <c r="F7" s="41" t="s">
        <v>52</v>
      </c>
      <c r="G7" s="36" t="s">
        <v>50</v>
      </c>
      <c r="H7" s="36" t="s">
        <v>51</v>
      </c>
      <c r="J7" s="23" t="s">
        <v>40</v>
      </c>
      <c r="K7" s="24" t="s">
        <v>41</v>
      </c>
      <c r="L7" s="24" t="s">
        <v>42</v>
      </c>
      <c r="M7" s="24" t="s">
        <v>43</v>
      </c>
      <c r="N7" s="25">
        <v>1</v>
      </c>
      <c r="O7" s="25">
        <v>0</v>
      </c>
      <c r="V7" s="22"/>
      <c r="W7" s="22"/>
      <c r="X7" s="22"/>
      <c r="Y7" s="22"/>
    </row>
    <row r="8" spans="3:25" ht="135" x14ac:dyDescent="0.25">
      <c r="C8" s="3" t="s">
        <v>24</v>
      </c>
      <c r="D8" s="3">
        <v>4</v>
      </c>
      <c r="E8" s="21" t="s">
        <v>79</v>
      </c>
      <c r="F8" s="52" t="s">
        <v>41</v>
      </c>
      <c r="G8" s="51">
        <f>IF(F8=J7,J8*D8)+IF(F8=K7,K8*D8)</f>
        <v>0</v>
      </c>
      <c r="H8" s="3"/>
      <c r="J8" s="25">
        <v>1</v>
      </c>
      <c r="K8" s="25">
        <v>0</v>
      </c>
      <c r="N8" s="25">
        <f>IF(F8=J7,N7)+IF(F8=K7,N7)+IF(F8=L7,N7)+IF(F8=M7,N7)+IF(F8=O7,O7)</f>
        <v>1</v>
      </c>
      <c r="Q8" s="25">
        <f>D8*N8</f>
        <v>4</v>
      </c>
      <c r="V8" s="22"/>
      <c r="W8" s="22"/>
      <c r="X8" s="22"/>
      <c r="Y8" s="22"/>
    </row>
    <row r="9" spans="3:25" ht="150" x14ac:dyDescent="0.25">
      <c r="C9" s="3" t="s">
        <v>25</v>
      </c>
      <c r="D9" s="3">
        <v>3</v>
      </c>
      <c r="E9" s="21" t="s">
        <v>80</v>
      </c>
      <c r="F9" s="53">
        <v>0</v>
      </c>
      <c r="G9" s="51">
        <f>IF(F9=J7,J9*D9)+IF(F9=K7,K9*D9)+IF(F9=L7,L9*D9)+IF(F9=M7,M9*D9)</f>
        <v>0</v>
      </c>
      <c r="H9" s="3" t="s">
        <v>160</v>
      </c>
      <c r="J9" s="25">
        <v>1</v>
      </c>
      <c r="K9" s="25">
        <v>0.75</v>
      </c>
      <c r="L9" s="25">
        <v>0.5</v>
      </c>
      <c r="M9" s="25">
        <v>0.25</v>
      </c>
      <c r="N9" s="25">
        <f>IF(F9=J7,N7)+IF(F9=K7,N7)+IF(F9=L7,N7)+IF(F9=M7,N7)+IF(F9=O7,O7)</f>
        <v>0</v>
      </c>
      <c r="Q9" s="25">
        <f>D9*N9</f>
        <v>0</v>
      </c>
      <c r="V9" s="22"/>
      <c r="W9" s="22"/>
      <c r="X9" s="22"/>
      <c r="Y9" s="22"/>
    </row>
    <row r="10" spans="3:25" ht="120" x14ac:dyDescent="0.25">
      <c r="C10" s="3" t="s">
        <v>26</v>
      </c>
      <c r="D10" s="3">
        <v>3</v>
      </c>
      <c r="E10" s="50" t="s">
        <v>81</v>
      </c>
      <c r="F10" s="54" t="s">
        <v>42</v>
      </c>
      <c r="G10" s="51">
        <f>IF(F10=J7,J10*D10)+IF(F10=K7,K10*D10)+IF(F10=L7,L10*D10)</f>
        <v>0</v>
      </c>
      <c r="H10" s="3" t="s">
        <v>161</v>
      </c>
      <c r="J10" s="25">
        <v>1</v>
      </c>
      <c r="K10" s="25">
        <v>0.5</v>
      </c>
      <c r="L10" s="25">
        <v>0</v>
      </c>
      <c r="N10" s="25">
        <f>IF(F10=J7,N7)+IF(F10=K7,N7)+IF(F10=L7,N7)+IF(F10=M7,N7)+IF(F10=O7,O7)</f>
        <v>1</v>
      </c>
      <c r="Q10" s="25">
        <f>D10*N10</f>
        <v>3</v>
      </c>
      <c r="V10" s="22"/>
      <c r="W10" s="22"/>
      <c r="X10" s="22"/>
      <c r="Y10" s="22"/>
    </row>
    <row r="11" spans="3:25" ht="150" x14ac:dyDescent="0.25">
      <c r="C11" s="3" t="s">
        <v>27</v>
      </c>
      <c r="D11" s="3">
        <v>3</v>
      </c>
      <c r="E11" s="21" t="s">
        <v>82</v>
      </c>
      <c r="F11" s="54" t="s">
        <v>42</v>
      </c>
      <c r="G11" s="51">
        <f>IF(F11=J7,J11*D11)+IF(F11=K7,K11*D11)+IF(F11=L7,L11*D11)</f>
        <v>0</v>
      </c>
      <c r="H11" s="39"/>
      <c r="I11" s="40"/>
      <c r="J11" s="25">
        <v>1</v>
      </c>
      <c r="K11" s="25">
        <v>0.5</v>
      </c>
      <c r="L11" s="25">
        <v>0</v>
      </c>
      <c r="N11" s="25">
        <f>IF(F11=J7,N7)+IF(F11=K7,N7)+IF(F11=L7,N7)+IF(F11=M7,N7)+IF(F11=O7,O7)</f>
        <v>1</v>
      </c>
      <c r="Q11" s="25">
        <f t="shared" ref="Q11:Q15" si="0">D11*N11</f>
        <v>3</v>
      </c>
      <c r="V11" s="22"/>
      <c r="W11" s="22"/>
      <c r="X11" s="22"/>
      <c r="Y11" s="22"/>
    </row>
    <row r="12" spans="3:25" ht="120" x14ac:dyDescent="0.25">
      <c r="C12" s="3" t="s">
        <v>28</v>
      </c>
      <c r="D12" s="3">
        <v>2</v>
      </c>
      <c r="E12" s="21" t="s">
        <v>83</v>
      </c>
      <c r="F12" s="54" t="s">
        <v>40</v>
      </c>
      <c r="G12" s="51">
        <f>IF(F12=J7,J12*D12)+IF(F12=K7,K12*D12)</f>
        <v>2</v>
      </c>
      <c r="H12" s="9"/>
      <c r="J12" s="25">
        <v>1</v>
      </c>
      <c r="K12" s="25">
        <v>0</v>
      </c>
      <c r="N12" s="25">
        <f>IF(F12=J7,N7)+IF(F12=K7,N7)+IF(F12=L7,N7)+IF(F12=M7,N7)+IF(F12=O7,O7)</f>
        <v>1</v>
      </c>
      <c r="Q12" s="25">
        <f t="shared" si="0"/>
        <v>2</v>
      </c>
      <c r="V12" s="22"/>
      <c r="W12" s="22"/>
      <c r="X12" s="22"/>
      <c r="Y12" s="22"/>
    </row>
    <row r="13" spans="3:25" ht="210" x14ac:dyDescent="0.25">
      <c r="C13" s="3" t="s">
        <v>29</v>
      </c>
      <c r="D13" s="6">
        <v>2</v>
      </c>
      <c r="E13" s="21" t="s">
        <v>84</v>
      </c>
      <c r="F13" s="54" t="s">
        <v>42</v>
      </c>
      <c r="G13" s="51">
        <f>IF(F13=J7,J13*D13)+IF(F13=K7,K13*D13)+IF(F13=L7,L13*D13)</f>
        <v>0.5</v>
      </c>
      <c r="H13" s="9" t="s">
        <v>177</v>
      </c>
      <c r="J13" s="25">
        <v>1</v>
      </c>
      <c r="K13" s="25">
        <v>0.5</v>
      </c>
      <c r="L13" s="25">
        <v>0.25</v>
      </c>
      <c r="N13" s="25">
        <f>IF(F13=J7,N7)+IF(F13=K7,N7)+IF(F13=L7,N7)+IF(F13=M7,N7)+IF(F13=O7,O7)</f>
        <v>1</v>
      </c>
      <c r="Q13" s="25">
        <f t="shared" si="0"/>
        <v>2</v>
      </c>
      <c r="V13" s="22"/>
      <c r="W13" s="22"/>
      <c r="X13" s="22"/>
      <c r="Y13" s="22"/>
    </row>
    <row r="14" spans="3:25" ht="135" x14ac:dyDescent="0.25">
      <c r="C14" s="3" t="s">
        <v>30</v>
      </c>
      <c r="D14" s="6">
        <v>3</v>
      </c>
      <c r="E14" s="21" t="s">
        <v>85</v>
      </c>
      <c r="F14" s="54" t="s">
        <v>40</v>
      </c>
      <c r="G14" s="51">
        <f>IF(F14=J7,J14*D14)+IF(F14=K7,K14*D14)+IF(F14=L7,L14*D14)</f>
        <v>3</v>
      </c>
      <c r="H14" s="3"/>
      <c r="J14" s="25">
        <v>1</v>
      </c>
      <c r="K14" s="25">
        <v>0.25</v>
      </c>
      <c r="L14" s="25">
        <v>0</v>
      </c>
      <c r="N14" s="25">
        <f>IF(F14=J7,N7)+IF(F14=K7,N7)+IF(F14=L7,N7)+IF(F14=M7,N7)+IF(F14=O7,O7)</f>
        <v>1</v>
      </c>
      <c r="Q14" s="25">
        <f t="shared" si="0"/>
        <v>3</v>
      </c>
      <c r="V14" s="22"/>
      <c r="W14" s="22"/>
      <c r="X14" s="22"/>
      <c r="Y14" s="22"/>
    </row>
    <row r="15" spans="3:25" ht="105.75" thickBot="1" x14ac:dyDescent="0.3">
      <c r="C15" s="3" t="s">
        <v>31</v>
      </c>
      <c r="D15" s="3">
        <v>4</v>
      </c>
      <c r="E15" s="21" t="s">
        <v>86</v>
      </c>
      <c r="F15" s="55" t="s">
        <v>42</v>
      </c>
      <c r="G15" s="51">
        <f>IF(F15=J7,J15*D15)+IF(F15=K7,K15*D15)+IF(F15=L7,L15*D15)</f>
        <v>0</v>
      </c>
      <c r="H15" s="3" t="s">
        <v>162</v>
      </c>
      <c r="J15" s="25">
        <v>1</v>
      </c>
      <c r="K15" s="25">
        <v>0.25</v>
      </c>
      <c r="L15" s="25">
        <v>0</v>
      </c>
      <c r="N15" s="25">
        <f>IF(F15=J7,N7)+IF(F15=K7,N7)+IF(F15=L7,N7)+IF(F15=M7,N7)+IF(F15=O7,O7)</f>
        <v>1</v>
      </c>
      <c r="Q15" s="25">
        <f t="shared" si="0"/>
        <v>4</v>
      </c>
      <c r="V15" s="22"/>
      <c r="W15" s="22"/>
      <c r="X15" s="22"/>
      <c r="Y15" s="22"/>
    </row>
    <row r="16" spans="3:25" x14ac:dyDescent="0.25">
      <c r="F16" s="58"/>
      <c r="G16" s="29"/>
      <c r="H16" s="5"/>
      <c r="V16" s="22"/>
      <c r="W16" s="22"/>
      <c r="X16" s="22"/>
      <c r="Y16" s="22"/>
    </row>
    <row r="17" spans="3:25" ht="15" customHeight="1" x14ac:dyDescent="0.25">
      <c r="C17" s="75" t="s">
        <v>55</v>
      </c>
      <c r="D17" s="76"/>
      <c r="E17" s="76"/>
      <c r="F17" s="34">
        <f>D8+D9+D10+D11+D12+D13+D14+D15</f>
        <v>24</v>
      </c>
      <c r="G17" s="29"/>
      <c r="V17" s="22"/>
      <c r="W17" s="22"/>
      <c r="X17" s="22"/>
      <c r="Y17" s="22"/>
    </row>
    <row r="18" spans="3:25" ht="15" customHeight="1" x14ac:dyDescent="0.25">
      <c r="C18" s="75" t="s">
        <v>145</v>
      </c>
      <c r="D18" s="76"/>
      <c r="E18" s="76"/>
      <c r="F18" s="30">
        <f>Q15+Q14+Q13+Q12+Q11+Q10+Q9+Q8</f>
        <v>21</v>
      </c>
      <c r="G18" s="29"/>
      <c r="V18" s="22"/>
      <c r="W18" s="22"/>
      <c r="X18" s="22"/>
      <c r="Y18" s="22"/>
    </row>
    <row r="19" spans="3:25" x14ac:dyDescent="0.25">
      <c r="C19" s="75" t="s">
        <v>54</v>
      </c>
      <c r="D19" s="76"/>
      <c r="E19" s="76"/>
      <c r="F19" s="30">
        <f>G8+G9+G10+G11+G12+G13+G14+G15</f>
        <v>5.5</v>
      </c>
      <c r="G19" s="29"/>
      <c r="V19" s="22"/>
      <c r="W19" s="22"/>
      <c r="X19" s="22"/>
      <c r="Y19" s="22"/>
    </row>
    <row r="20" spans="3:25" x14ac:dyDescent="0.25">
      <c r="C20" s="75" t="s">
        <v>53</v>
      </c>
      <c r="D20" s="76"/>
      <c r="E20" s="76"/>
      <c r="F20" s="31">
        <f>F19/F18</f>
        <v>0.26190476190476192</v>
      </c>
      <c r="G20" s="29"/>
      <c r="V20" s="22"/>
      <c r="W20" s="22"/>
      <c r="X20" s="22"/>
      <c r="Y20" s="22"/>
    </row>
    <row r="21" spans="3:25" x14ac:dyDescent="0.25">
      <c r="G21" s="29"/>
      <c r="V21" s="22"/>
      <c r="W21" s="22"/>
      <c r="X21" s="22"/>
      <c r="Y21" s="22"/>
    </row>
    <row r="22" spans="3:25" x14ac:dyDescent="0.25">
      <c r="G22" s="29"/>
      <c r="V22" s="22"/>
      <c r="W22" s="22"/>
      <c r="X22" s="22"/>
      <c r="Y22" s="22"/>
    </row>
    <row r="23" spans="3:25" x14ac:dyDescent="0.25">
      <c r="G23" s="29"/>
      <c r="V23" s="22"/>
      <c r="W23" s="22"/>
      <c r="X23" s="22"/>
      <c r="Y23" s="22"/>
    </row>
    <row r="24" spans="3:25" x14ac:dyDescent="0.25">
      <c r="G24" s="29"/>
      <c r="V24" s="22"/>
      <c r="W24" s="22"/>
      <c r="X24" s="22"/>
      <c r="Y24" s="22"/>
    </row>
    <row r="25" spans="3:25" x14ac:dyDescent="0.25">
      <c r="G25" s="29"/>
      <c r="V25" s="22"/>
      <c r="W25" s="22"/>
      <c r="X25" s="22"/>
      <c r="Y25" s="22"/>
    </row>
    <row r="26" spans="3:25" x14ac:dyDescent="0.25">
      <c r="G26" s="29"/>
      <c r="V26" s="22"/>
      <c r="W26" s="22"/>
      <c r="X26" s="22"/>
      <c r="Y26" s="22"/>
    </row>
    <row r="27" spans="3:25" x14ac:dyDescent="0.25">
      <c r="G27" s="29"/>
      <c r="V27" s="22"/>
      <c r="W27" s="22"/>
      <c r="X27" s="22"/>
      <c r="Y27" s="22"/>
    </row>
    <row r="28" spans="3:25" x14ac:dyDescent="0.25">
      <c r="G28" s="29"/>
      <c r="V28" s="22"/>
      <c r="W28" s="22"/>
      <c r="X28" s="22"/>
      <c r="Y28" s="22"/>
    </row>
    <row r="29" spans="3:25" x14ac:dyDescent="0.25">
      <c r="G29" s="29"/>
      <c r="V29" s="22"/>
      <c r="W29" s="22"/>
      <c r="X29" s="22"/>
      <c r="Y29" s="22"/>
    </row>
    <row r="30" spans="3:25" x14ac:dyDescent="0.25">
      <c r="G30" s="29"/>
      <c r="V30" s="22"/>
      <c r="W30" s="22"/>
      <c r="X30" s="22"/>
      <c r="Y30" s="22"/>
    </row>
    <row r="31" spans="3:25" x14ac:dyDescent="0.25">
      <c r="G31" s="29"/>
      <c r="V31" s="22"/>
      <c r="W31" s="22"/>
      <c r="X31" s="22"/>
      <c r="Y31" s="22"/>
    </row>
    <row r="32" spans="3:25" x14ac:dyDescent="0.25">
      <c r="V32" s="22"/>
      <c r="W32" s="22"/>
      <c r="X32" s="22"/>
      <c r="Y32" s="22"/>
    </row>
    <row r="33" spans="22:25" x14ac:dyDescent="0.25">
      <c r="V33" s="22"/>
      <c r="W33" s="22"/>
      <c r="X33" s="22"/>
      <c r="Y33" s="22"/>
    </row>
    <row r="34" spans="22:25" x14ac:dyDescent="0.25">
      <c r="V34" s="22"/>
      <c r="W34" s="22"/>
      <c r="X34" s="22"/>
      <c r="Y34" s="22"/>
    </row>
    <row r="35" spans="22:25" x14ac:dyDescent="0.25">
      <c r="V35" s="22"/>
      <c r="W35" s="22"/>
      <c r="X35" s="22"/>
      <c r="Y35" s="22"/>
    </row>
    <row r="36" spans="22:25" x14ac:dyDescent="0.25">
      <c r="V36" s="22"/>
      <c r="W36" s="22"/>
      <c r="X36" s="22"/>
      <c r="Y36" s="22"/>
    </row>
    <row r="37" spans="22:25" x14ac:dyDescent="0.25">
      <c r="V37" s="22"/>
      <c r="W37" s="22"/>
      <c r="X37" s="22"/>
      <c r="Y37" s="22"/>
    </row>
  </sheetData>
  <mergeCells count="8">
    <mergeCell ref="C17:E17"/>
    <mergeCell ref="C18:E18"/>
    <mergeCell ref="C19:E19"/>
    <mergeCell ref="C20:E20"/>
    <mergeCell ref="D2:H2"/>
    <mergeCell ref="D3:E3"/>
    <mergeCell ref="D4:E4"/>
    <mergeCell ref="D5:H5"/>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20"/>
  <sheetViews>
    <sheetView topLeftCell="A11" workbookViewId="0">
      <selection activeCell="E13" sqref="E13"/>
    </sheetView>
  </sheetViews>
  <sheetFormatPr defaultColWidth="8.85546875" defaultRowHeight="15" x14ac:dyDescent="0.25"/>
  <cols>
    <col min="3" max="3" width="11.42578125" style="2" customWidth="1"/>
    <col min="4" max="4" width="18.140625" style="2" customWidth="1"/>
    <col min="5" max="5" width="59.42578125" style="19" customWidth="1"/>
    <col min="6" max="6" width="14.42578125" style="2" customWidth="1"/>
    <col min="7" max="7" width="16.42578125" style="2" customWidth="1"/>
    <col min="8" max="8" width="37.7109375" style="1" customWidth="1"/>
    <col min="10" max="20" width="9.140625" style="25"/>
  </cols>
  <sheetData>
    <row r="2" spans="3:18" ht="16.5" customHeight="1" x14ac:dyDescent="0.35">
      <c r="D2" s="77" t="s">
        <v>148</v>
      </c>
      <c r="E2" s="78"/>
      <c r="F2" s="78"/>
      <c r="G2" s="78"/>
      <c r="H2" s="78"/>
      <c r="M2" s="26"/>
      <c r="N2" s="26"/>
    </row>
    <row r="3" spans="3:18" ht="15" customHeight="1" x14ac:dyDescent="0.25">
      <c r="D3" s="79" t="s">
        <v>174</v>
      </c>
      <c r="E3" s="78"/>
      <c r="F3" s="14"/>
      <c r="G3" s="11"/>
      <c r="H3" s="12"/>
      <c r="M3" s="26"/>
      <c r="N3" s="26"/>
    </row>
    <row r="4" spans="3:18" ht="15" customHeight="1" x14ac:dyDescent="0.25">
      <c r="D4" s="79" t="s">
        <v>175</v>
      </c>
      <c r="E4" s="78"/>
      <c r="F4" s="14"/>
      <c r="G4" s="11"/>
      <c r="H4" s="12"/>
      <c r="M4" s="26"/>
      <c r="N4" s="26"/>
    </row>
    <row r="5" spans="3:18" ht="15" customHeight="1" x14ac:dyDescent="0.25">
      <c r="D5" s="79" t="s">
        <v>176</v>
      </c>
      <c r="E5" s="78"/>
      <c r="F5" s="78"/>
      <c r="G5" s="78"/>
      <c r="H5" s="78"/>
      <c r="M5" s="26"/>
      <c r="N5" s="26"/>
    </row>
    <row r="7" spans="3:18" ht="45.75" thickBot="1" x14ac:dyDescent="0.3">
      <c r="C7" s="41" t="s">
        <v>0</v>
      </c>
      <c r="D7" s="41" t="s">
        <v>48</v>
      </c>
      <c r="E7" s="42" t="s">
        <v>49</v>
      </c>
      <c r="F7" s="41" t="s">
        <v>52</v>
      </c>
      <c r="G7" s="44" t="s">
        <v>50</v>
      </c>
      <c r="H7" s="44" t="s">
        <v>51</v>
      </c>
      <c r="J7" s="23" t="s">
        <v>40</v>
      </c>
      <c r="K7" s="24" t="s">
        <v>41</v>
      </c>
      <c r="L7" s="24" t="s">
        <v>42</v>
      </c>
      <c r="M7" s="24" t="s">
        <v>43</v>
      </c>
      <c r="N7" s="24" t="s">
        <v>47</v>
      </c>
      <c r="O7" s="25">
        <v>1</v>
      </c>
      <c r="P7" s="25">
        <v>0</v>
      </c>
    </row>
    <row r="8" spans="3:18" ht="255" x14ac:dyDescent="0.25">
      <c r="C8" s="3" t="s">
        <v>32</v>
      </c>
      <c r="D8" s="3">
        <v>3</v>
      </c>
      <c r="E8" s="21" t="s">
        <v>87</v>
      </c>
      <c r="F8" s="52" t="s">
        <v>43</v>
      </c>
      <c r="G8" s="51">
        <f>IF(F8=J7,J8*D8)+IF(F8=K7,K8*D8)+IF(F8=L7,L8*D8)+IF(F8=M7,M8*D8)</f>
        <v>0</v>
      </c>
      <c r="H8" s="45" t="s">
        <v>157</v>
      </c>
      <c r="J8" s="25">
        <v>1</v>
      </c>
      <c r="K8" s="25">
        <v>0.75</v>
      </c>
      <c r="L8" s="25">
        <v>0.5</v>
      </c>
      <c r="M8" s="25">
        <v>0</v>
      </c>
      <c r="O8" s="25">
        <f>IF(F8=J7,O7)+IF(F8=K7,O7)+IF(F8=L7,O7)+IF(F8=M7,O7)+IF(F8=P7,P7)</f>
        <v>1</v>
      </c>
      <c r="R8" s="25">
        <f>D8*O8</f>
        <v>3</v>
      </c>
    </row>
    <row r="9" spans="3:18" ht="345" x14ac:dyDescent="0.25">
      <c r="C9" s="3" t="s">
        <v>33</v>
      </c>
      <c r="D9" s="3">
        <v>3</v>
      </c>
      <c r="E9" s="21" t="s">
        <v>88</v>
      </c>
      <c r="F9" s="53" t="s">
        <v>42</v>
      </c>
      <c r="G9" s="51">
        <f>IF(F9=J7,J9*D9)+IF(F9=K7,K9*D9)+IF(F9=L7,L9*D9)+IF(F9=M7,M9*D9)+IF(F9=M2,N9*D9)</f>
        <v>1.5</v>
      </c>
      <c r="H9" s="9"/>
      <c r="J9" s="25">
        <v>1</v>
      </c>
      <c r="K9" s="25">
        <v>0.75</v>
      </c>
      <c r="L9" s="25">
        <v>0.5</v>
      </c>
      <c r="M9" s="25">
        <v>0.25</v>
      </c>
      <c r="N9" s="25">
        <v>0</v>
      </c>
      <c r="O9" s="25">
        <f>IF(F9=J7,O7)+IF(F9=K7,O7)+IF(F9=L7,O7)+IF(F9=M7,O7)+IF(F9=N7,O7)+IF(F9=P7,P7)</f>
        <v>1</v>
      </c>
      <c r="R9" s="25">
        <f>D9*O9</f>
        <v>3</v>
      </c>
    </row>
    <row r="10" spans="3:18" ht="105" x14ac:dyDescent="0.25">
      <c r="C10" s="3" t="s">
        <v>34</v>
      </c>
      <c r="D10" s="18">
        <v>2</v>
      </c>
      <c r="E10" s="21" t="s">
        <v>89</v>
      </c>
      <c r="F10" s="56" t="s">
        <v>42</v>
      </c>
      <c r="G10" s="51">
        <f>IF(F10=J7,J10*D10)+IF(F10=K7,K10*D10)+IF(F10=L7,L10*D10)</f>
        <v>0.5</v>
      </c>
      <c r="H10" s="39" t="s">
        <v>158</v>
      </c>
      <c r="J10" s="25">
        <v>1</v>
      </c>
      <c r="K10" s="25">
        <v>0.5</v>
      </c>
      <c r="L10" s="25">
        <v>0.25</v>
      </c>
      <c r="O10" s="25">
        <f>IF(F10=J7,O7)+IF(F10=K7,O7)+IF(F10=L7,O7)+IF(F10=M7,O7)+IF(F10=P7,P7)</f>
        <v>1</v>
      </c>
      <c r="R10" s="25">
        <f t="shared" ref="R10:R15" si="0">D10*O10</f>
        <v>2</v>
      </c>
    </row>
    <row r="11" spans="3:18" ht="120" x14ac:dyDescent="0.25">
      <c r="C11" s="3" t="s">
        <v>35</v>
      </c>
      <c r="D11" s="3">
        <v>2</v>
      </c>
      <c r="E11" s="49" t="s">
        <v>90</v>
      </c>
      <c r="F11" s="56" t="s">
        <v>42</v>
      </c>
      <c r="G11" s="51">
        <f>IF(F11=J7,J11*D11)+IF(F11=K7,K11*D11)+IF(F11=L7,L11*D11)</f>
        <v>0.5</v>
      </c>
      <c r="H11" s="9" t="s">
        <v>157</v>
      </c>
      <c r="J11" s="25">
        <v>1</v>
      </c>
      <c r="K11" s="25">
        <v>0.75</v>
      </c>
      <c r="L11" s="25">
        <v>0.25</v>
      </c>
      <c r="O11" s="25">
        <f>IF(F11=J7,O7)+IF(F11=K7,O7)+IF(F11=L7,O7)+IF(F11=M7,O7)+IF(F11=P7,P7)</f>
        <v>1</v>
      </c>
      <c r="R11" s="25">
        <f t="shared" si="0"/>
        <v>2</v>
      </c>
    </row>
    <row r="12" spans="3:18" ht="105" x14ac:dyDescent="0.25">
      <c r="C12" s="3" t="s">
        <v>36</v>
      </c>
      <c r="D12" s="3">
        <v>2</v>
      </c>
      <c r="E12" s="21" t="s">
        <v>91</v>
      </c>
      <c r="F12" s="56" t="s">
        <v>42</v>
      </c>
      <c r="G12" s="51">
        <f>IF(F12=J7,J12*D12)+IF(F12=K7,K12*D12)+IF(F12=L7,L12*D12)</f>
        <v>0.5</v>
      </c>
      <c r="H12" s="9" t="s">
        <v>159</v>
      </c>
      <c r="J12" s="25">
        <v>1</v>
      </c>
      <c r="K12" s="25">
        <v>0.75</v>
      </c>
      <c r="L12" s="25">
        <v>0.25</v>
      </c>
      <c r="O12" s="25">
        <f>IF(F12=J7,O7)+IF(F12=K7,O7)+IF(F12=L7,O7)+IF(F12=M7,O7)+IF(F12=P7,P7)</f>
        <v>1</v>
      </c>
      <c r="R12" s="25">
        <f t="shared" si="0"/>
        <v>2</v>
      </c>
    </row>
    <row r="13" spans="3:18" ht="315" x14ac:dyDescent="0.25">
      <c r="C13" s="3" t="s">
        <v>37</v>
      </c>
      <c r="D13" s="3">
        <v>3</v>
      </c>
      <c r="E13" s="21" t="s">
        <v>92</v>
      </c>
      <c r="F13" s="56" t="s">
        <v>47</v>
      </c>
      <c r="G13" s="51">
        <f>IF(F13=J7,J13*D13)+IF(F13=K7,K13*D13)+IF(F13=L7,L13*D13)+IF(F13=M7,M13*D13)+IF(F13=N2,N13*D13)</f>
        <v>0</v>
      </c>
      <c r="H13" s="3"/>
      <c r="J13" s="25">
        <v>1</v>
      </c>
      <c r="K13" s="25">
        <v>0.75</v>
      </c>
      <c r="L13" s="25">
        <v>0.5</v>
      </c>
      <c r="M13" s="25">
        <v>0.25</v>
      </c>
      <c r="N13" s="25">
        <v>0</v>
      </c>
      <c r="O13" s="25">
        <f>IF(F13=J7,O7)+IF(F13=K7,O7)+IF(F13=L7,O7)+IF(F13=M7,O7)+IF(F13=N7,O7)+IF(F13=P7,P7)</f>
        <v>1</v>
      </c>
      <c r="R13" s="25">
        <f t="shared" si="0"/>
        <v>3</v>
      </c>
    </row>
    <row r="14" spans="3:18" ht="165" x14ac:dyDescent="0.25">
      <c r="C14" s="3" t="s">
        <v>38</v>
      </c>
      <c r="D14" s="3">
        <v>3</v>
      </c>
      <c r="E14" s="21" t="s">
        <v>93</v>
      </c>
      <c r="F14" s="56" t="s">
        <v>43</v>
      </c>
      <c r="G14" s="51">
        <f>IF(F14=J7,J14*D14)+IF(F14=K7,K14*D14)+IF(F14=L7,L14*D14)+IF(F14=M7,M14*D14)</f>
        <v>0</v>
      </c>
      <c r="H14" s="3"/>
      <c r="J14" s="25">
        <v>1</v>
      </c>
      <c r="K14" s="25">
        <v>0.75</v>
      </c>
      <c r="L14" s="25">
        <v>0.5</v>
      </c>
      <c r="M14" s="25">
        <v>0</v>
      </c>
      <c r="O14" s="25">
        <f>IF(F14=J7,O7)+IF(F14=K7,O7)+IF(F14=L7,O7)+IF(F14=M7,O7)+IF(F14=P7,P7)</f>
        <v>1</v>
      </c>
      <c r="R14" s="25">
        <f t="shared" si="0"/>
        <v>3</v>
      </c>
    </row>
    <row r="15" spans="3:18" ht="90.75" thickBot="1" x14ac:dyDescent="0.3">
      <c r="C15" s="3" t="s">
        <v>39</v>
      </c>
      <c r="D15" s="3">
        <v>3</v>
      </c>
      <c r="E15" s="50" t="s">
        <v>94</v>
      </c>
      <c r="F15" s="57" t="s">
        <v>40</v>
      </c>
      <c r="G15" s="51">
        <f>IF(F15=J7,J15*D15)+IF(F15=K7,K15*D15)</f>
        <v>3</v>
      </c>
      <c r="H15" s="46"/>
      <c r="J15" s="25">
        <v>1</v>
      </c>
      <c r="K15" s="25">
        <v>0</v>
      </c>
      <c r="O15" s="25">
        <f>IF(F15=J7,O7)+IF(F15=K7,O7)+IF(F15=L7,O7)+IF(F15=M7,O7)+IF(F15=P7,P7)</f>
        <v>1</v>
      </c>
      <c r="R15" s="25">
        <f t="shared" si="0"/>
        <v>3</v>
      </c>
    </row>
    <row r="16" spans="3:18" x14ac:dyDescent="0.25">
      <c r="H16" s="5"/>
    </row>
    <row r="17" spans="3:6" x14ac:dyDescent="0.25">
      <c r="C17" s="75" t="s">
        <v>55</v>
      </c>
      <c r="D17" s="76"/>
      <c r="E17" s="76"/>
      <c r="F17" s="34">
        <f>D8+D9+D10+D11+D12+D13+D14+D15</f>
        <v>21</v>
      </c>
    </row>
    <row r="18" spans="3:6" x14ac:dyDescent="0.25">
      <c r="C18" s="75" t="s">
        <v>145</v>
      </c>
      <c r="D18" s="76"/>
      <c r="E18" s="76"/>
      <c r="F18" s="16">
        <f>R15+R14+R13+R12+R11+R10+R9+R8</f>
        <v>21</v>
      </c>
    </row>
    <row r="19" spans="3:6" x14ac:dyDescent="0.25">
      <c r="C19" s="75" t="s">
        <v>54</v>
      </c>
      <c r="D19" s="76"/>
      <c r="E19" s="76"/>
      <c r="F19" s="16">
        <f>G8+G9+G10+G11+G12+G13+G14+G15</f>
        <v>6</v>
      </c>
    </row>
    <row r="20" spans="3:6" ht="15.75" thickBot="1" x14ac:dyDescent="0.3">
      <c r="C20" s="75" t="s">
        <v>53</v>
      </c>
      <c r="D20" s="76"/>
      <c r="E20" s="76"/>
      <c r="F20" s="17">
        <f>F19/F18</f>
        <v>0.2857142857142857</v>
      </c>
    </row>
  </sheetData>
  <mergeCells count="8">
    <mergeCell ref="C17:E17"/>
    <mergeCell ref="C18:E18"/>
    <mergeCell ref="C19:E19"/>
    <mergeCell ref="C20:E20"/>
    <mergeCell ref="D2:H2"/>
    <mergeCell ref="D3:E3"/>
    <mergeCell ref="D4:E4"/>
    <mergeCell ref="D5:H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workbookViewId="0">
      <selection activeCell="D5" sqref="D2:H5"/>
    </sheetView>
  </sheetViews>
  <sheetFormatPr defaultColWidth="8.85546875" defaultRowHeight="15" x14ac:dyDescent="0.25"/>
  <cols>
    <col min="3" max="3" width="11.42578125" style="2" customWidth="1"/>
    <col min="4" max="4" width="18.140625" style="2" customWidth="1"/>
    <col min="5" max="5" width="59.42578125" style="1" customWidth="1"/>
    <col min="6" max="6" width="14.42578125" style="2" customWidth="1"/>
    <col min="7" max="7" width="12.85546875" style="2" customWidth="1"/>
    <col min="8" max="8" width="27.7109375" style="1" customWidth="1"/>
    <col min="10" max="25" width="9.140625" style="25"/>
  </cols>
  <sheetData>
    <row r="2" spans="3:18" ht="16.5" customHeight="1" x14ac:dyDescent="0.35">
      <c r="D2" s="77" t="s">
        <v>148</v>
      </c>
      <c r="E2" s="78"/>
      <c r="F2" s="78"/>
      <c r="G2" s="78"/>
      <c r="H2" s="78"/>
    </row>
    <row r="3" spans="3:18" ht="15" customHeight="1" x14ac:dyDescent="0.25">
      <c r="D3" s="79" t="s">
        <v>174</v>
      </c>
      <c r="E3" s="78"/>
      <c r="F3" s="14"/>
      <c r="G3" s="11"/>
      <c r="H3" s="12"/>
    </row>
    <row r="4" spans="3:18" ht="15" customHeight="1" x14ac:dyDescent="0.25">
      <c r="D4" s="79" t="s">
        <v>175</v>
      </c>
      <c r="E4" s="78"/>
      <c r="F4" s="14"/>
      <c r="G4" s="11"/>
      <c r="H4" s="12"/>
    </row>
    <row r="5" spans="3:18" ht="15" customHeight="1" x14ac:dyDescent="0.25">
      <c r="D5" s="79" t="s">
        <v>176</v>
      </c>
      <c r="E5" s="78"/>
      <c r="F5" s="78"/>
      <c r="G5" s="78"/>
      <c r="H5" s="78"/>
    </row>
    <row r="7" spans="3:18" ht="45.75" thickBot="1" x14ac:dyDescent="0.3">
      <c r="C7" s="38" t="s">
        <v>0</v>
      </c>
      <c r="D7" s="38" t="s">
        <v>48</v>
      </c>
      <c r="E7" s="35" t="s">
        <v>49</v>
      </c>
      <c r="F7" s="41" t="s">
        <v>52</v>
      </c>
      <c r="G7" s="36" t="s">
        <v>50</v>
      </c>
      <c r="H7" s="36" t="s">
        <v>51</v>
      </c>
      <c r="J7" s="23" t="s">
        <v>40</v>
      </c>
      <c r="K7" s="24" t="s">
        <v>41</v>
      </c>
      <c r="L7" s="24" t="s">
        <v>42</v>
      </c>
      <c r="M7" s="24" t="s">
        <v>43</v>
      </c>
      <c r="N7" s="24" t="s">
        <v>47</v>
      </c>
      <c r="O7" s="25">
        <v>1</v>
      </c>
      <c r="P7" s="25">
        <v>0</v>
      </c>
    </row>
    <row r="8" spans="3:18" ht="139.5" customHeight="1" x14ac:dyDescent="0.25">
      <c r="C8" s="3">
        <v>2.1</v>
      </c>
      <c r="D8" s="3">
        <v>3</v>
      </c>
      <c r="E8" s="49" t="s">
        <v>95</v>
      </c>
      <c r="F8" s="52" t="s">
        <v>42</v>
      </c>
      <c r="G8" s="51">
        <f>IF(F8=J7,J8*D8)+IF(F8=K7,K8*D8)+IF(F8=L7,L8*D8)</f>
        <v>0</v>
      </c>
      <c r="H8" s="3" t="s">
        <v>163</v>
      </c>
      <c r="I8" s="8"/>
      <c r="J8" s="25">
        <v>1</v>
      </c>
      <c r="K8" s="25">
        <v>0.25</v>
      </c>
      <c r="L8" s="25">
        <v>0</v>
      </c>
      <c r="O8" s="25">
        <f>IF(F8=J7,O7)+IF(F8=K7,O7)+IF(F8=L7,O7)+IF(F8=M7,O7)+IF(F8=P7,P7)</f>
        <v>1</v>
      </c>
      <c r="R8" s="25">
        <f>D8*O8</f>
        <v>3</v>
      </c>
    </row>
    <row r="9" spans="3:18" ht="96.75" customHeight="1" x14ac:dyDescent="0.25">
      <c r="C9" s="3">
        <v>2.2000000000000002</v>
      </c>
      <c r="D9" s="3">
        <v>3</v>
      </c>
      <c r="E9" s="49" t="s">
        <v>96</v>
      </c>
      <c r="F9" s="53" t="s">
        <v>42</v>
      </c>
      <c r="G9" s="51">
        <f>IF(F9=J7,J9*D9)+IF(F9=K7,K9*D9)+IF(F9=L7,L9*D9)</f>
        <v>0</v>
      </c>
      <c r="H9" s="39"/>
      <c r="I9" s="8"/>
      <c r="J9" s="25">
        <v>1</v>
      </c>
      <c r="K9" s="25">
        <v>0.75</v>
      </c>
      <c r="L9" s="25">
        <v>0</v>
      </c>
      <c r="O9" s="25">
        <f>IF(F9=J7,O7)+IF(F9=K7,O7)+IF(F9=L7,O7)+IF(F9=M7,O7)+IF(F9=P7,P7)</f>
        <v>1</v>
      </c>
      <c r="R9" s="25">
        <f>D9*O9</f>
        <v>3</v>
      </c>
    </row>
    <row r="10" spans="3:18" ht="138.75" customHeight="1" x14ac:dyDescent="0.25">
      <c r="C10" s="3">
        <v>2.2999999999999998</v>
      </c>
      <c r="D10" s="3">
        <v>3</v>
      </c>
      <c r="E10" s="49" t="s">
        <v>97</v>
      </c>
      <c r="F10" s="54" t="s">
        <v>42</v>
      </c>
      <c r="G10" s="51">
        <f>IF(F10=J7,J10*D10)+IF(F10=K7,K10*D10)+IF(F10=L7,L10*D10)</f>
        <v>0</v>
      </c>
      <c r="H10" s="4"/>
      <c r="I10" s="8"/>
      <c r="J10" s="25">
        <v>1</v>
      </c>
      <c r="K10" s="25">
        <v>0.75</v>
      </c>
      <c r="L10" s="25">
        <v>0</v>
      </c>
      <c r="O10" s="25">
        <f>IF(F10=J7,O7)+IF(F10=K7,O7)+IF(F10=L7,O7)+IF(F10=M7,O7)+IF(F10=P7,P7)</f>
        <v>1</v>
      </c>
      <c r="R10" s="25">
        <f t="shared" ref="R10:R18" si="0">D10*O10</f>
        <v>3</v>
      </c>
    </row>
    <row r="11" spans="3:18" ht="137.25" customHeight="1" x14ac:dyDescent="0.25">
      <c r="C11" s="3">
        <v>2.4</v>
      </c>
      <c r="D11" s="3">
        <v>3</v>
      </c>
      <c r="E11" s="21" t="s">
        <v>98</v>
      </c>
      <c r="F11" s="54" t="s">
        <v>42</v>
      </c>
      <c r="G11" s="51">
        <f>IF(F11=J7,J11*D11)+IF(F11=K7,K11*D11)+IF(F11=L7,L11*D11)</f>
        <v>0</v>
      </c>
      <c r="H11" s="7"/>
      <c r="I11" s="8"/>
      <c r="J11" s="25">
        <v>1</v>
      </c>
      <c r="K11" s="25">
        <v>0.75</v>
      </c>
      <c r="L11" s="25">
        <v>0</v>
      </c>
      <c r="O11" s="25">
        <f>IF(F11=J7,O7)+IF(F11=K7,O7)+IF(F11=L7,O7)+IF(F11=M7,O7)+IF(F11=P7,P7)</f>
        <v>1</v>
      </c>
      <c r="R11" s="25">
        <f t="shared" si="0"/>
        <v>3</v>
      </c>
    </row>
    <row r="12" spans="3:18" ht="345" x14ac:dyDescent="0.25">
      <c r="C12" s="20">
        <v>2.5</v>
      </c>
      <c r="D12" s="3">
        <v>2</v>
      </c>
      <c r="E12" s="21" t="s">
        <v>99</v>
      </c>
      <c r="F12" s="54" t="s">
        <v>47</v>
      </c>
      <c r="G12" s="51">
        <f>IF(F12=J7,J12*D12)+IF(F12=K7,K12*D12)+IF(F12=L7,L12*D12)+IF(F12=M7,M12*D12)+IF(F12=N7,N12*D12)</f>
        <v>0</v>
      </c>
      <c r="H12" s="4"/>
      <c r="I12" s="8"/>
      <c r="J12" s="25">
        <v>1</v>
      </c>
      <c r="K12" s="25">
        <v>0.75</v>
      </c>
      <c r="L12" s="25">
        <v>0.5</v>
      </c>
      <c r="M12" s="25">
        <v>0.25</v>
      </c>
      <c r="N12" s="25">
        <v>0</v>
      </c>
      <c r="O12" s="25">
        <f>IF(F12=J7,O7)+IF(F12=K7,O7)+IF(F12=L7,O7)+IF(F12=M7,O7)+IF(F12=N7,O7)+IF(F12=P7,P7)</f>
        <v>1</v>
      </c>
      <c r="R12" s="25">
        <f t="shared" si="0"/>
        <v>2</v>
      </c>
    </row>
    <row r="13" spans="3:18" ht="171" customHeight="1" x14ac:dyDescent="0.25">
      <c r="C13" s="20">
        <v>2.6</v>
      </c>
      <c r="D13" s="3">
        <v>3</v>
      </c>
      <c r="E13" s="49" t="s">
        <v>100</v>
      </c>
      <c r="F13" s="54" t="s">
        <v>42</v>
      </c>
      <c r="G13" s="51">
        <f>IF(F13=J7,J13*D13)+IF(F13=K7,K13*D13)+IF(F13=L7,L13*D13)</f>
        <v>0</v>
      </c>
      <c r="H13" s="7"/>
      <c r="I13" s="8"/>
      <c r="J13" s="25">
        <v>1</v>
      </c>
      <c r="K13" s="25">
        <v>0.75</v>
      </c>
      <c r="L13" s="25">
        <v>0</v>
      </c>
      <c r="O13" s="25">
        <f>IF(F13=J7,O7)+IF(F13=K7,O7)+IF(F13=L7,O7)+IF(F13=M7,O7)+IF(F13=P7,P7)</f>
        <v>1</v>
      </c>
      <c r="R13" s="25">
        <f t="shared" si="0"/>
        <v>3</v>
      </c>
    </row>
    <row r="14" spans="3:18" ht="110.25" customHeight="1" x14ac:dyDescent="0.25">
      <c r="C14" s="3">
        <v>2.7</v>
      </c>
      <c r="D14" s="3">
        <v>3</v>
      </c>
      <c r="E14" s="49" t="s">
        <v>101</v>
      </c>
      <c r="F14" s="54" t="s">
        <v>47</v>
      </c>
      <c r="G14" s="51">
        <f>IF(F14=J7,J14*D14)+IF(F14=K7,K14*D14)+IF(F14=L7,L14*D14)+IF(F14=M7,M14*D14)+IF(F14=N7,N14*D14)</f>
        <v>0</v>
      </c>
      <c r="H14" s="7"/>
      <c r="I14" s="8"/>
      <c r="J14" s="25">
        <v>1</v>
      </c>
      <c r="K14" s="25">
        <v>0.75</v>
      </c>
      <c r="L14" s="25">
        <v>0.5</v>
      </c>
      <c r="M14" s="25">
        <v>0.25</v>
      </c>
      <c r="O14" s="25">
        <f>IF(F14=J7,O7)+IF(F14=K7,O7)+IF(F14=L7,O7)+IF(F14=M7,O7)+IF(F14=N7,O7)+IF(F14=P7,P7)</f>
        <v>1</v>
      </c>
      <c r="R14" s="25">
        <f t="shared" si="0"/>
        <v>3</v>
      </c>
    </row>
    <row r="15" spans="3:18" ht="153" customHeight="1" x14ac:dyDescent="0.25">
      <c r="C15" s="3">
        <v>2.8</v>
      </c>
      <c r="D15" s="3">
        <v>3</v>
      </c>
      <c r="E15" s="21" t="s">
        <v>102</v>
      </c>
      <c r="F15" s="54" t="s">
        <v>42</v>
      </c>
      <c r="G15" s="51">
        <f>IF(F15=J7,J15*D15)+IF(F15=K7,K15*D15)+IF(F15=L7,L15*D15)</f>
        <v>0</v>
      </c>
      <c r="H15" s="7"/>
      <c r="I15" s="8"/>
      <c r="J15" s="25">
        <v>1</v>
      </c>
      <c r="K15" s="25">
        <v>0.75</v>
      </c>
      <c r="L15" s="25">
        <v>0</v>
      </c>
      <c r="O15" s="25">
        <f>IF(F15=J7,O7)+IF(F15=K7,O7)+IF(F15=L7,O7)+IF(F15=M7,O7)+IF(F15=N7,O7)+IF(F15=P7,P7)</f>
        <v>1</v>
      </c>
      <c r="R15" s="25">
        <f t="shared" si="0"/>
        <v>3</v>
      </c>
    </row>
    <row r="16" spans="3:18" ht="102" customHeight="1" x14ac:dyDescent="0.25">
      <c r="C16" s="3">
        <v>2.9</v>
      </c>
      <c r="D16" s="3">
        <v>3</v>
      </c>
      <c r="E16" s="21" t="s">
        <v>103</v>
      </c>
      <c r="F16" s="54" t="s">
        <v>41</v>
      </c>
      <c r="G16" s="51">
        <f>IF(F16=J7,J16*D16)+IF(F16=K7,K16*D16)</f>
        <v>0</v>
      </c>
      <c r="H16" s="7"/>
      <c r="I16" s="8"/>
      <c r="J16" s="25">
        <v>1</v>
      </c>
      <c r="K16" s="25">
        <v>0</v>
      </c>
      <c r="O16" s="25">
        <f>IF(F16=J7,O7)+IF(F16=K7,O7)+IF(F16=L7,O7)+IF(F16=M7,O7)+IF(F16=P7,P7)</f>
        <v>1</v>
      </c>
      <c r="R16" s="25">
        <f t="shared" si="0"/>
        <v>3</v>
      </c>
    </row>
    <row r="17" spans="3:18" ht="157.5" customHeight="1" x14ac:dyDescent="0.25">
      <c r="C17" s="37" t="s">
        <v>144</v>
      </c>
      <c r="D17" s="3">
        <v>3</v>
      </c>
      <c r="E17" s="21" t="s">
        <v>104</v>
      </c>
      <c r="F17" s="54" t="s">
        <v>43</v>
      </c>
      <c r="G17" s="51">
        <f>IF(F17=J7,J17*D17)+IF(F17=K7,K17*D17)+IF(F17=L7,L17*D17)+IF(F17=M7,M17*D17)</f>
        <v>0</v>
      </c>
      <c r="H17" s="70"/>
      <c r="I17" s="8"/>
      <c r="J17" s="25">
        <v>1</v>
      </c>
      <c r="K17" s="25">
        <v>0.75</v>
      </c>
      <c r="L17" s="25">
        <v>0.5</v>
      </c>
      <c r="M17" s="25">
        <v>0</v>
      </c>
      <c r="O17" s="25">
        <f>IF(F17=J7,O7)+IF(F17=K7,O7)+IF(F17=L7,O7)+IF(F17=M7,O7)+IF(F17=P7,P7)</f>
        <v>1</v>
      </c>
      <c r="R17" s="25">
        <f t="shared" si="0"/>
        <v>3</v>
      </c>
    </row>
    <row r="18" spans="3:18" ht="306.75" customHeight="1" x14ac:dyDescent="0.25">
      <c r="C18" s="3">
        <v>2.11</v>
      </c>
      <c r="D18" s="3">
        <v>3</v>
      </c>
      <c r="E18" s="21" t="s">
        <v>105</v>
      </c>
      <c r="F18" s="54" t="s">
        <v>43</v>
      </c>
      <c r="G18" s="51">
        <f>IF(F18=J7,J18*D18)+IF(F18=K7,K18*D18)+IF(F18=L7,L18*D18)+IF(F18=M7,M18*D18)</f>
        <v>0</v>
      </c>
      <c r="H18" s="7"/>
      <c r="I18" s="73"/>
      <c r="J18" s="25">
        <v>1</v>
      </c>
      <c r="K18" s="25">
        <v>0.75</v>
      </c>
      <c r="L18" s="25">
        <v>0.25</v>
      </c>
      <c r="M18" s="25">
        <v>0</v>
      </c>
      <c r="O18" s="25">
        <f>IF(F18=J7,O7)+IF(F18=K7,O7)+IF(F18=L7,O7)+IF(F18=M7,O7)+IF(F18=P7,P7)</f>
        <v>1</v>
      </c>
      <c r="P18" s="32"/>
      <c r="R18" s="25">
        <f t="shared" si="0"/>
        <v>3</v>
      </c>
    </row>
    <row r="19" spans="3:18" ht="297.75" customHeight="1" thickBot="1" x14ac:dyDescent="0.3">
      <c r="C19" s="3">
        <v>2.12</v>
      </c>
      <c r="D19" s="3">
        <v>3</v>
      </c>
      <c r="E19" s="50" t="s">
        <v>106</v>
      </c>
      <c r="F19" s="55" t="s">
        <v>43</v>
      </c>
      <c r="G19" s="51">
        <f>IF(F19=J7,J19*D19)+IF(F19=K7,K19*D19)+IF(F19=L7,L19*D19)+IF(F19=M7,M19*D19)</f>
        <v>0</v>
      </c>
      <c r="H19" s="7"/>
      <c r="I19" s="8"/>
      <c r="J19" s="25">
        <v>1</v>
      </c>
      <c r="K19" s="25">
        <v>0.5</v>
      </c>
      <c r="L19" s="25">
        <v>0.25</v>
      </c>
      <c r="M19" s="25">
        <v>0</v>
      </c>
      <c r="O19" s="25">
        <f>IF(F19=J7,O7)+IF(F19=K7,O7)+IF(F19=L7,O7)+IF(F19=M7,O7)+IF(F19=P7,P7)</f>
        <v>1</v>
      </c>
      <c r="R19" s="25">
        <f>D19*O19</f>
        <v>3</v>
      </c>
    </row>
    <row r="20" spans="3:18" x14ac:dyDescent="0.25">
      <c r="G20" s="29"/>
      <c r="H20" s="5"/>
    </row>
    <row r="21" spans="3:18" ht="15" customHeight="1" x14ac:dyDescent="0.25">
      <c r="C21" s="75" t="s">
        <v>55</v>
      </c>
      <c r="D21" s="76"/>
      <c r="E21" s="76"/>
      <c r="F21" s="34">
        <f>D8+D9+D10+D11+D12+D13+D14+D15+D16+D17+D18+D19</f>
        <v>35</v>
      </c>
    </row>
    <row r="22" spans="3:18" x14ac:dyDescent="0.25">
      <c r="C22" s="75" t="s">
        <v>145</v>
      </c>
      <c r="D22" s="76"/>
      <c r="E22" s="76"/>
      <c r="F22" s="30">
        <f>R19+R18+R17+R16+R15+R14+R13+R12+R11+R10+R9+R8</f>
        <v>35</v>
      </c>
    </row>
    <row r="23" spans="3:18" ht="15" customHeight="1" x14ac:dyDescent="0.25">
      <c r="C23" s="75" t="s">
        <v>54</v>
      </c>
      <c r="D23" s="76"/>
      <c r="E23" s="76"/>
      <c r="F23" s="30">
        <f>G8+G9+G10+G11+G12+G13+G14+G15+G16+G17+G18+G19</f>
        <v>0</v>
      </c>
    </row>
    <row r="24" spans="3:18" x14ac:dyDescent="0.25">
      <c r="C24" s="75" t="s">
        <v>53</v>
      </c>
      <c r="D24" s="76"/>
      <c r="E24" s="76"/>
      <c r="F24" s="31">
        <f>F23/F22</f>
        <v>0</v>
      </c>
    </row>
  </sheetData>
  <mergeCells count="8">
    <mergeCell ref="C21:E21"/>
    <mergeCell ref="C22:E22"/>
    <mergeCell ref="C23:E23"/>
    <mergeCell ref="C24:E24"/>
    <mergeCell ref="D2:H2"/>
    <mergeCell ref="D3:E3"/>
    <mergeCell ref="D4:E4"/>
    <mergeCell ref="D5:H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49"/>
  <sheetViews>
    <sheetView topLeftCell="A19" workbookViewId="0">
      <selection activeCell="H8" sqref="H8"/>
    </sheetView>
  </sheetViews>
  <sheetFormatPr defaultColWidth="8.85546875" defaultRowHeight="15" x14ac:dyDescent="0.25"/>
  <cols>
    <col min="3" max="3" width="11.42578125" style="2" customWidth="1"/>
    <col min="4" max="4" width="21.42578125" style="2" customWidth="1"/>
    <col min="5" max="5" width="59.42578125" style="1" customWidth="1"/>
    <col min="6" max="6" width="14.42578125" style="2" customWidth="1"/>
    <col min="7" max="7" width="14.7109375" style="2" customWidth="1"/>
    <col min="8" max="8" width="32.140625" style="1" customWidth="1"/>
    <col min="10" max="18" width="9.140625" style="25"/>
    <col min="19" max="19" width="9.140625" style="32"/>
    <col min="20" max="20" width="9.140625" style="22"/>
  </cols>
  <sheetData>
    <row r="2" spans="3:19" ht="16.5" customHeight="1" x14ac:dyDescent="0.35">
      <c r="D2" s="77" t="s">
        <v>148</v>
      </c>
      <c r="E2" s="78"/>
      <c r="F2" s="78"/>
      <c r="G2" s="78"/>
      <c r="H2" s="78"/>
    </row>
    <row r="3" spans="3:19" ht="15" customHeight="1" x14ac:dyDescent="0.25">
      <c r="D3" s="79" t="s">
        <v>174</v>
      </c>
      <c r="E3" s="78"/>
      <c r="F3" s="14"/>
      <c r="G3" s="11"/>
      <c r="H3" s="12"/>
    </row>
    <row r="4" spans="3:19" ht="15" customHeight="1" x14ac:dyDescent="0.25">
      <c r="D4" s="79" t="s">
        <v>175</v>
      </c>
      <c r="E4" s="78"/>
      <c r="F4" s="14"/>
      <c r="G4" s="11"/>
      <c r="H4" s="12"/>
    </row>
    <row r="5" spans="3:19" ht="15" customHeight="1" x14ac:dyDescent="0.25">
      <c r="D5" s="79" t="s">
        <v>176</v>
      </c>
      <c r="E5" s="78"/>
      <c r="F5" s="78"/>
      <c r="G5" s="78"/>
      <c r="H5" s="78"/>
    </row>
    <row r="7" spans="3:19" ht="52.5" customHeight="1" thickBot="1" x14ac:dyDescent="0.3">
      <c r="C7" s="33" t="s">
        <v>0</v>
      </c>
      <c r="D7" s="33" t="s">
        <v>48</v>
      </c>
      <c r="E7" s="35" t="s">
        <v>49</v>
      </c>
      <c r="F7" s="41" t="s">
        <v>52</v>
      </c>
      <c r="G7" s="36" t="s">
        <v>50</v>
      </c>
      <c r="H7" s="36" t="s">
        <v>51</v>
      </c>
      <c r="I7" s="40"/>
      <c r="J7" s="23" t="s">
        <v>40</v>
      </c>
      <c r="K7" s="24" t="s">
        <v>41</v>
      </c>
      <c r="L7" s="24" t="s">
        <v>42</v>
      </c>
      <c r="M7" s="24" t="s">
        <v>43</v>
      </c>
      <c r="N7" s="24" t="s">
        <v>47</v>
      </c>
      <c r="O7" s="25">
        <v>1</v>
      </c>
      <c r="P7" s="25">
        <v>0</v>
      </c>
      <c r="S7" s="25"/>
    </row>
    <row r="8" spans="3:19" ht="165" x14ac:dyDescent="0.25">
      <c r="C8" s="20">
        <v>3.1</v>
      </c>
      <c r="D8" s="18">
        <v>2</v>
      </c>
      <c r="E8" s="21" t="s">
        <v>107</v>
      </c>
      <c r="F8" s="52" t="s">
        <v>41</v>
      </c>
      <c r="G8" s="51">
        <f>IF(F8=J7,J8*D8)+IF(F8=K7,K8*D8)</f>
        <v>0</v>
      </c>
      <c r="H8" s="4" t="s">
        <v>164</v>
      </c>
      <c r="I8" s="40"/>
      <c r="J8" s="25">
        <v>1</v>
      </c>
      <c r="K8" s="25">
        <v>0</v>
      </c>
      <c r="O8" s="25">
        <f>IF(F8=J7,O7)+IF(F8=K7,O7)+IF(F8=L7,O7)+IF(F8=M7,O7)+IF(F8=P7,P7)</f>
        <v>1</v>
      </c>
      <c r="R8" s="25">
        <f>O8*D8</f>
        <v>2</v>
      </c>
      <c r="S8" s="25"/>
    </row>
    <row r="9" spans="3:19" ht="75" x14ac:dyDescent="0.25">
      <c r="C9" s="18">
        <v>3.2</v>
      </c>
      <c r="D9" s="18">
        <v>4</v>
      </c>
      <c r="E9" s="60" t="s">
        <v>108</v>
      </c>
      <c r="F9" s="53" t="s">
        <v>41</v>
      </c>
      <c r="G9" s="51">
        <f>IF(F9=J7,J9*D9)+IF(F9=K7,K9*D9)</f>
        <v>0</v>
      </c>
      <c r="H9" s="4" t="s">
        <v>165</v>
      </c>
      <c r="I9" s="40"/>
      <c r="J9" s="25">
        <v>1</v>
      </c>
      <c r="K9" s="25">
        <v>0</v>
      </c>
      <c r="O9" s="25">
        <f>IF(F9=J7,O7)+IF(F9=K7,O7)+IF(F9=L7,O7)+IF(F9=M7,O7)+IF(F9=N7,O7)+IF(F9=P7,P7)</f>
        <v>1</v>
      </c>
      <c r="R9" s="25">
        <f t="shared" ref="R9:R44" si="0">O9*D9</f>
        <v>4</v>
      </c>
      <c r="S9" s="25"/>
    </row>
    <row r="10" spans="3:19" ht="90" x14ac:dyDescent="0.25">
      <c r="C10" s="18">
        <v>3.3</v>
      </c>
      <c r="D10" s="18">
        <v>2</v>
      </c>
      <c r="E10" s="60" t="s">
        <v>109</v>
      </c>
      <c r="F10" s="56" t="s">
        <v>41</v>
      </c>
      <c r="G10" s="51">
        <f>IF(F10=J7,J10*D10)+IF(F10=K7,K10*D10)+IF(F10=L7,L10*D10)</f>
        <v>0.5</v>
      </c>
      <c r="H10" s="4"/>
      <c r="I10" s="40"/>
      <c r="J10" s="25">
        <v>1</v>
      </c>
      <c r="K10" s="25">
        <v>0.25</v>
      </c>
      <c r="L10" s="25">
        <v>0</v>
      </c>
      <c r="O10" s="25">
        <f>IF(F10=J7,O7)+IF(F10=K7,O7)+IF(F10=L7,O7)+IF(F10=M7,O7)+IF(F10=P7,P7)</f>
        <v>1</v>
      </c>
      <c r="R10" s="25">
        <f t="shared" si="0"/>
        <v>2</v>
      </c>
      <c r="S10" s="25"/>
    </row>
    <row r="11" spans="3:19" ht="120" x14ac:dyDescent="0.25">
      <c r="C11" s="3">
        <v>3.4</v>
      </c>
      <c r="D11" s="3">
        <v>4</v>
      </c>
      <c r="E11" s="21" t="s">
        <v>110</v>
      </c>
      <c r="F11" s="53" t="s">
        <v>40</v>
      </c>
      <c r="G11" s="51">
        <f>IF(F11=J7,J11*D11)+IF(F11=K7,K11*D11)+IF(F11=L7,L11*D11)+IF(F11=M7,M11*D11)</f>
        <v>4</v>
      </c>
      <c r="H11" s="4"/>
      <c r="I11" s="40"/>
      <c r="J11" s="25">
        <v>1</v>
      </c>
      <c r="K11" s="25">
        <v>0.75</v>
      </c>
      <c r="L11" s="25">
        <v>0.5</v>
      </c>
      <c r="M11" s="25">
        <v>0.25</v>
      </c>
      <c r="O11" s="25">
        <f>IF(F11=J7,O7)+IF(F11=K7,O7)+IF(F11=L7,O7)+IF(F11=M7,O7)+IF(F11=P7,P7)</f>
        <v>1</v>
      </c>
      <c r="R11" s="25">
        <f t="shared" si="0"/>
        <v>4</v>
      </c>
      <c r="S11" s="25"/>
    </row>
    <row r="12" spans="3:19" ht="90" x14ac:dyDescent="0.25">
      <c r="C12" s="3">
        <v>3.5</v>
      </c>
      <c r="D12" s="3">
        <v>3</v>
      </c>
      <c r="E12" s="21" t="s">
        <v>111</v>
      </c>
      <c r="F12" s="53" t="s">
        <v>41</v>
      </c>
      <c r="G12" s="51">
        <f>IF(F12=J7,J12*D12)+IF(F12=K7,K12*D12)+IF(F12=L7,L12*D12)+IF(F12=M7,M12*D12)</f>
        <v>2.25</v>
      </c>
      <c r="H12" s="4"/>
      <c r="I12" s="40"/>
      <c r="J12" s="25">
        <v>1</v>
      </c>
      <c r="K12" s="25">
        <v>0.75</v>
      </c>
      <c r="L12" s="25">
        <v>0.5</v>
      </c>
      <c r="M12" s="25">
        <v>0.25</v>
      </c>
      <c r="O12" s="25">
        <f>IF(F12=J7,O7)+IF(F12=K7,O7)+IF(F12=L7,O7)+IF(F12=M7,O7)+IF(F12=P7,P7)</f>
        <v>1</v>
      </c>
      <c r="R12" s="25">
        <f t="shared" si="0"/>
        <v>3</v>
      </c>
      <c r="S12" s="25"/>
    </row>
    <row r="13" spans="3:19" ht="90" x14ac:dyDescent="0.25">
      <c r="C13" s="3">
        <v>3.6</v>
      </c>
      <c r="D13" s="3">
        <v>3</v>
      </c>
      <c r="E13" s="21" t="s">
        <v>112</v>
      </c>
      <c r="F13" s="56" t="s">
        <v>42</v>
      </c>
      <c r="G13" s="51">
        <f>IF(F13=J7,J13*D13)+IF(F13=K7,K13*D13)+IF(F13=L7,L13*D13)</f>
        <v>0.75</v>
      </c>
      <c r="H13" s="4"/>
      <c r="I13" s="40"/>
      <c r="J13" s="25">
        <v>1</v>
      </c>
      <c r="K13" s="25">
        <v>0.75</v>
      </c>
      <c r="L13" s="25">
        <v>0.25</v>
      </c>
      <c r="O13" s="25">
        <f>IF(F13=J7,O7)+IF(F13=K7,O7)+IF(F13=L7,O7)+IF(F13=M7,O7)+IF(F13=N7,O7)+IF(F13=P7,P7)</f>
        <v>1</v>
      </c>
      <c r="R13" s="25">
        <f t="shared" si="0"/>
        <v>3</v>
      </c>
      <c r="S13" s="25"/>
    </row>
    <row r="14" spans="3:19" ht="90" x14ac:dyDescent="0.25">
      <c r="C14" s="3">
        <v>3.7</v>
      </c>
      <c r="D14" s="3">
        <v>4</v>
      </c>
      <c r="E14" s="21" t="s">
        <v>113</v>
      </c>
      <c r="F14" s="53" t="s">
        <v>42</v>
      </c>
      <c r="G14" s="51">
        <f>IF(F14=J7,J14*D14)+IF(F14=K7,K14*D14)+IF(F14=L7,L14*D14)</f>
        <v>0</v>
      </c>
      <c r="H14" s="4"/>
      <c r="I14" s="40"/>
      <c r="J14" s="25">
        <v>1</v>
      </c>
      <c r="K14" s="25">
        <v>0.5</v>
      </c>
      <c r="L14" s="25">
        <v>0</v>
      </c>
      <c r="O14" s="25">
        <f>IF(F14=J7,O7)+IF(F14=K7,O7)+IF(F14=L7,O7)+IF(F14=M7,O7)+IF(F14=N7,O7)+IF(F14=P7,P7)</f>
        <v>1</v>
      </c>
      <c r="R14" s="25">
        <f t="shared" si="0"/>
        <v>4</v>
      </c>
      <c r="S14" s="25"/>
    </row>
    <row r="15" spans="3:19" ht="75" x14ac:dyDescent="0.25">
      <c r="C15" s="3">
        <v>3.8</v>
      </c>
      <c r="D15" s="3">
        <v>3</v>
      </c>
      <c r="E15" s="21" t="s">
        <v>114</v>
      </c>
      <c r="F15" s="53" t="s">
        <v>40</v>
      </c>
      <c r="G15" s="51">
        <f>IF(F15=J7,J15*D15)+IF(F15=K7,K15*D15)</f>
        <v>3</v>
      </c>
      <c r="H15" s="4" t="s">
        <v>166</v>
      </c>
      <c r="I15" s="40"/>
      <c r="J15" s="25">
        <v>1</v>
      </c>
      <c r="K15" s="25">
        <v>0</v>
      </c>
      <c r="O15" s="25">
        <f>IF(F15=J7,O7)+IF(F15=K7,O7)+IF(F15=L7,O7)+IF(F15=M7,O7)+IF(F15=P7,P7)</f>
        <v>1</v>
      </c>
      <c r="R15" s="25">
        <f t="shared" si="0"/>
        <v>3</v>
      </c>
      <c r="S15" s="25"/>
    </row>
    <row r="16" spans="3:19" ht="105" x14ac:dyDescent="0.25">
      <c r="C16" s="3">
        <v>3.9</v>
      </c>
      <c r="D16" s="3">
        <v>3</v>
      </c>
      <c r="E16" s="21" t="s">
        <v>115</v>
      </c>
      <c r="F16" s="56" t="s">
        <v>41</v>
      </c>
      <c r="G16" s="51">
        <f>IF(F16=J7,J16*D16)+IF(F16=K7,K16*D16)</f>
        <v>0</v>
      </c>
      <c r="H16" s="4"/>
      <c r="I16" s="40"/>
      <c r="J16" s="25">
        <v>1</v>
      </c>
      <c r="K16" s="25">
        <v>0</v>
      </c>
      <c r="O16" s="25">
        <f>IF(F16=J7,O7)+IF(F16=K7,O7)+IF(F16=L7,O7)+IF(F16=M7,O7)+IF(F16=P7,P7)</f>
        <v>1</v>
      </c>
      <c r="R16" s="25">
        <f t="shared" si="0"/>
        <v>3</v>
      </c>
      <c r="S16" s="25"/>
    </row>
    <row r="17" spans="3:19" ht="90" x14ac:dyDescent="0.25">
      <c r="C17" s="37" t="s">
        <v>45</v>
      </c>
      <c r="D17" s="3">
        <v>3</v>
      </c>
      <c r="E17" s="21" t="s">
        <v>116</v>
      </c>
      <c r="F17" s="53" t="s">
        <v>40</v>
      </c>
      <c r="G17" s="51">
        <f>IF(F17=J7,J17*D17)+IF(F17=K7,K17*D17)</f>
        <v>3</v>
      </c>
      <c r="H17" s="4" t="s">
        <v>167</v>
      </c>
      <c r="I17" s="40"/>
      <c r="J17" s="25">
        <v>1</v>
      </c>
      <c r="K17" s="25">
        <v>0</v>
      </c>
      <c r="O17" s="25">
        <f>IF(F17=J7,O7)+IF(F17=K7,O7)+IF(F17=L7,O7)+IF(F17=M7,O7)+IF(F17=P7,P7)</f>
        <v>1</v>
      </c>
      <c r="R17" s="25">
        <f t="shared" si="0"/>
        <v>3</v>
      </c>
      <c r="S17" s="25"/>
    </row>
    <row r="18" spans="3:19" ht="105" x14ac:dyDescent="0.25">
      <c r="C18" s="3">
        <v>3.11</v>
      </c>
      <c r="D18" s="3">
        <v>4</v>
      </c>
      <c r="E18" s="21" t="s">
        <v>117</v>
      </c>
      <c r="F18" s="53" t="s">
        <v>40</v>
      </c>
      <c r="G18" s="51">
        <f>IF(F18=J7,J18*D18)+IF(F18=K7,K18*D18)+IF(F18=L7,L18*D18)</f>
        <v>4</v>
      </c>
      <c r="H18" s="4"/>
      <c r="I18" s="40"/>
      <c r="J18" s="25">
        <v>1</v>
      </c>
      <c r="K18" s="25">
        <v>0.5</v>
      </c>
      <c r="L18" s="25">
        <v>0.25</v>
      </c>
      <c r="O18" s="25">
        <f>IF(F18=J7,O7)+IF(F18=K7,O7)+IF(F18=L7,O7)+IF(F18=M7,O7)+IF(F18=P7,P7)</f>
        <v>1</v>
      </c>
      <c r="R18" s="25">
        <f t="shared" si="0"/>
        <v>4</v>
      </c>
      <c r="S18" s="25"/>
    </row>
    <row r="19" spans="3:19" ht="195" x14ac:dyDescent="0.25">
      <c r="C19" s="3">
        <v>3.12</v>
      </c>
      <c r="D19" s="3">
        <v>4</v>
      </c>
      <c r="E19" s="21" t="s">
        <v>118</v>
      </c>
      <c r="F19" s="56" t="s">
        <v>43</v>
      </c>
      <c r="G19" s="51">
        <f>IF(F19=J7,J19*D19)+IF(F19=K7,K19*D19)+IF(F19=L7,L19*D19)+IF(F19=M7,M19*D19)+IF(F19=N7,N19*D19)</f>
        <v>1</v>
      </c>
      <c r="H19" s="4" t="s">
        <v>168</v>
      </c>
      <c r="I19" s="40"/>
      <c r="J19" s="25">
        <v>1</v>
      </c>
      <c r="K19" s="25">
        <v>0.75</v>
      </c>
      <c r="L19" s="25">
        <v>0.5</v>
      </c>
      <c r="M19" s="25">
        <v>0.25</v>
      </c>
      <c r="N19" s="25">
        <v>0</v>
      </c>
      <c r="O19" s="25">
        <f>IF(F19=J7,O7)+IF(F19=K7,O7)+IF(F19=L7,O7)+IF(F19=M7,O7)+IF(F19=N7,O7)+IF(F19=P7,P7)</f>
        <v>1</v>
      </c>
      <c r="R19" s="25">
        <f>O19*D19</f>
        <v>4</v>
      </c>
      <c r="S19" s="25"/>
    </row>
    <row r="20" spans="3:19" ht="90" x14ac:dyDescent="0.25">
      <c r="C20" s="3">
        <v>3.13</v>
      </c>
      <c r="D20" s="3">
        <v>1</v>
      </c>
      <c r="E20" s="21" t="s">
        <v>119</v>
      </c>
      <c r="F20" s="53" t="s">
        <v>41</v>
      </c>
      <c r="G20" s="51">
        <f>IF(F20=J7,J20*D20)+IF(F20=K7,K20*D20)</f>
        <v>0</v>
      </c>
      <c r="H20" s="4" t="s">
        <v>169</v>
      </c>
      <c r="I20" s="40"/>
      <c r="J20" s="25">
        <v>1</v>
      </c>
      <c r="K20" s="25">
        <v>0</v>
      </c>
      <c r="O20" s="25">
        <f>IF(F20=J7,O7)+IF(F20=K7,O7)+IF(F20=L7,O7)+IF(F20=M7,O7)+IF(F20=P7,P7)</f>
        <v>1</v>
      </c>
      <c r="R20" s="25">
        <f t="shared" si="0"/>
        <v>1</v>
      </c>
      <c r="S20" s="25"/>
    </row>
    <row r="21" spans="3:19" ht="210" x14ac:dyDescent="0.25">
      <c r="C21" s="3">
        <v>3.14</v>
      </c>
      <c r="D21" s="3">
        <v>4</v>
      </c>
      <c r="E21" s="21" t="s">
        <v>120</v>
      </c>
      <c r="F21" s="53" t="s">
        <v>40</v>
      </c>
      <c r="G21" s="51">
        <f>IF(F21=J7,J21*D21)+IF(F21=K7,K21*D21)+IF(F21=L7,L21*D21)+IF(F21=M7,M21*D21)</f>
        <v>4</v>
      </c>
      <c r="H21" s="4" t="s">
        <v>170</v>
      </c>
      <c r="I21" s="40"/>
      <c r="J21" s="25">
        <v>1</v>
      </c>
      <c r="K21" s="25">
        <v>0.75</v>
      </c>
      <c r="L21" s="25">
        <v>0.5</v>
      </c>
      <c r="M21" s="25">
        <v>0</v>
      </c>
      <c r="O21" s="25">
        <f>IF(F21=J7,O7)+IF(F21=K7,O7)+IF(F21=L7,O7)+IF(F21=M7,O7)+IF(F21=P7,P7)</f>
        <v>1</v>
      </c>
      <c r="R21" s="25">
        <f t="shared" si="0"/>
        <v>4</v>
      </c>
      <c r="S21" s="25"/>
    </row>
    <row r="22" spans="3:19" ht="120" x14ac:dyDescent="0.25">
      <c r="C22" s="3">
        <v>3.15</v>
      </c>
      <c r="D22" s="3">
        <v>4</v>
      </c>
      <c r="E22" s="21" t="s">
        <v>121</v>
      </c>
      <c r="F22" s="56" t="s">
        <v>40</v>
      </c>
      <c r="G22" s="51">
        <f>IF(F22=J7,J22*D22)+IF(F22=K7,K22*D22)+IF(F22=L7,L22*D22)+IF(F22=M7,M22*D22)</f>
        <v>4</v>
      </c>
      <c r="H22" s="4"/>
      <c r="I22" s="40"/>
      <c r="J22" s="25">
        <v>1</v>
      </c>
      <c r="K22" s="25">
        <v>0.5</v>
      </c>
      <c r="L22" s="25">
        <v>0.25</v>
      </c>
      <c r="M22" s="25">
        <v>0</v>
      </c>
      <c r="O22" s="25">
        <f>IF(F22=J7,O7)+IF(F22=K7,O7)+IF(F22=L7,O7)+IF(F22=M7,O7)+IF(F22=P7,P7)</f>
        <v>1</v>
      </c>
      <c r="R22" s="25">
        <f t="shared" si="0"/>
        <v>4</v>
      </c>
      <c r="S22" s="25"/>
    </row>
    <row r="23" spans="3:19" ht="90" x14ac:dyDescent="0.25">
      <c r="C23" s="3">
        <v>3.16</v>
      </c>
      <c r="D23" s="3">
        <v>3</v>
      </c>
      <c r="E23" s="21" t="s">
        <v>122</v>
      </c>
      <c r="F23" s="53" t="s">
        <v>40</v>
      </c>
      <c r="G23" s="51">
        <f>IF(F23=J7,J23*D23)+IF(F23=K7,K23*D23)+IF(F23=L7,L23*D23)+IF(F23=M7,M23*D23)</f>
        <v>3</v>
      </c>
      <c r="H23" s="4"/>
      <c r="I23" s="40"/>
      <c r="J23" s="25">
        <v>1</v>
      </c>
      <c r="K23" s="25">
        <v>0.75</v>
      </c>
      <c r="L23" s="25">
        <v>0.5</v>
      </c>
      <c r="M23" s="25">
        <v>0.25</v>
      </c>
      <c r="O23" s="25">
        <f>IF(F23=J7,O7)+IF(F23=K7,O7)+IF(F23=L7,O7)+IF(F23=M7,O7)+IF(F23=P7,P7)</f>
        <v>1</v>
      </c>
      <c r="R23" s="25">
        <f t="shared" si="0"/>
        <v>3</v>
      </c>
      <c r="S23" s="25"/>
    </row>
    <row r="24" spans="3:19" ht="98.25" customHeight="1" x14ac:dyDescent="0.25">
      <c r="C24" s="3">
        <v>3.17</v>
      </c>
      <c r="D24" s="3">
        <v>3</v>
      </c>
      <c r="E24" s="21" t="s">
        <v>123</v>
      </c>
      <c r="F24" s="53" t="s">
        <v>43</v>
      </c>
      <c r="G24" s="51">
        <f>IF(F24=J7,J24*D24)+IF(F24=K7,K24*D24)+IF(F24=L7,L24*D24)+IF(F24=M7,M24*D24)</f>
        <v>0.75</v>
      </c>
      <c r="H24" s="4" t="s">
        <v>171</v>
      </c>
      <c r="I24" s="40"/>
      <c r="J24" s="25">
        <v>1</v>
      </c>
      <c r="K24" s="25">
        <v>0.75</v>
      </c>
      <c r="L24" s="25">
        <v>0.5</v>
      </c>
      <c r="M24" s="25">
        <v>0.25</v>
      </c>
      <c r="O24" s="25">
        <f>IF(F24=J7,O7)+IF(F24=K7,O7)+IF(F24=L7,O7)+IF(F24=M7,O7)+IF(F24=P7,P7)</f>
        <v>1</v>
      </c>
      <c r="R24" s="25">
        <f t="shared" si="0"/>
        <v>3</v>
      </c>
      <c r="S24" s="25"/>
    </row>
    <row r="25" spans="3:19" ht="90" x14ac:dyDescent="0.25">
      <c r="C25" s="3">
        <v>3.18</v>
      </c>
      <c r="D25" s="3">
        <v>3</v>
      </c>
      <c r="E25" s="21" t="s">
        <v>124</v>
      </c>
      <c r="F25" s="56" t="s">
        <v>40</v>
      </c>
      <c r="G25" s="51">
        <f>IF(F25=J7,J25*D25)+IF(F25=K7,K25*D25)</f>
        <v>3</v>
      </c>
      <c r="H25" s="4"/>
      <c r="I25" s="40"/>
      <c r="J25" s="25">
        <v>1</v>
      </c>
      <c r="K25" s="25">
        <v>0</v>
      </c>
      <c r="O25" s="25">
        <f>IF(F25=J7,O7)+IF(F25=K7,O7)+IF(F25=L7,O7)+IF(F25=M7,O7)+IF(F25=P7,P7)</f>
        <v>1</v>
      </c>
      <c r="R25" s="25">
        <f t="shared" si="0"/>
        <v>3</v>
      </c>
      <c r="S25" s="25"/>
    </row>
    <row r="26" spans="3:19" ht="75" x14ac:dyDescent="0.25">
      <c r="C26" s="18">
        <v>3.19</v>
      </c>
      <c r="D26" s="18">
        <v>3</v>
      </c>
      <c r="E26" s="21" t="s">
        <v>125</v>
      </c>
      <c r="F26" s="53" t="s">
        <v>41</v>
      </c>
      <c r="G26" s="51">
        <f>IF(F26=J7,J26*D26)+IF(F26=K7,K26*D26)</f>
        <v>0</v>
      </c>
      <c r="H26" s="4" t="s">
        <v>172</v>
      </c>
      <c r="I26" s="40"/>
      <c r="J26" s="25">
        <v>1</v>
      </c>
      <c r="K26" s="25">
        <v>0</v>
      </c>
      <c r="O26" s="25">
        <f>IF(F26=J7,O7)+IF(F26=K7,O7)+IF(F26=L7,O7)+IF(F26=M7,O7)+IF(F26=P7,P7)</f>
        <v>1</v>
      </c>
      <c r="R26" s="25">
        <f t="shared" si="0"/>
        <v>3</v>
      </c>
      <c r="S26" s="25"/>
    </row>
    <row r="27" spans="3:19" ht="120" x14ac:dyDescent="0.25">
      <c r="C27" s="37" t="s">
        <v>44</v>
      </c>
      <c r="D27" s="3">
        <v>2</v>
      </c>
      <c r="E27" s="64" t="s">
        <v>126</v>
      </c>
      <c r="F27" s="53" t="s">
        <v>40</v>
      </c>
      <c r="G27" s="51">
        <f>IF(F27=J7,J27*D27)+IF(F27=K7,K27*D27)+IF(F27=L7,L27*D27)</f>
        <v>2</v>
      </c>
      <c r="H27" s="47"/>
      <c r="I27" s="40"/>
      <c r="J27" s="25">
        <v>1</v>
      </c>
      <c r="K27" s="25">
        <v>0.75</v>
      </c>
      <c r="L27" s="25">
        <v>0.25</v>
      </c>
      <c r="O27" s="25">
        <f>IF(F27=J7,O7)+IF(F27=K7,O7)+IF(F27=L7,O7)+IF(F27=M7,O7)+IF(F27=P7,P7)</f>
        <v>1</v>
      </c>
      <c r="R27" s="25">
        <f>O27*D27</f>
        <v>2</v>
      </c>
      <c r="S27" s="25"/>
    </row>
    <row r="28" spans="3:19" ht="105" x14ac:dyDescent="0.25">
      <c r="C28" s="3">
        <v>3.21</v>
      </c>
      <c r="D28" s="3">
        <v>2</v>
      </c>
      <c r="E28" s="64" t="s">
        <v>127</v>
      </c>
      <c r="F28" s="56" t="s">
        <v>40</v>
      </c>
      <c r="G28" s="51">
        <f>IF(F28=J7,J28*D28)+IF(F28=K7,K28*D28)+IF(F28=L7,L28*D28)</f>
        <v>2</v>
      </c>
      <c r="H28" s="47"/>
      <c r="I28" s="40"/>
      <c r="J28" s="25">
        <v>1</v>
      </c>
      <c r="K28" s="25">
        <v>0.75</v>
      </c>
      <c r="L28" s="25">
        <v>0.25</v>
      </c>
      <c r="O28" s="25">
        <f>IF(F28=J7,O7)+IF(F28=K7,O7)+IF(F28=L7,O7)+IF(F28=M7,O7)+IF(F28=P7,P7)</f>
        <v>1</v>
      </c>
      <c r="R28" s="25">
        <f t="shared" si="0"/>
        <v>2</v>
      </c>
      <c r="S28" s="25"/>
    </row>
    <row r="29" spans="3:19" ht="330" x14ac:dyDescent="0.25">
      <c r="C29" s="3">
        <v>3.22</v>
      </c>
      <c r="D29" s="3">
        <v>3</v>
      </c>
      <c r="E29" s="21" t="s">
        <v>128</v>
      </c>
      <c r="F29" s="53" t="s">
        <v>47</v>
      </c>
      <c r="G29" s="51">
        <f>IF(F29=J7,J29*D29)+IF(F29=K7,K29*D29)+IF(F29=L7,L29*D29)+IF(F29=M7,M29*D29)+IF(F29=N7,N29*D29)</f>
        <v>0</v>
      </c>
      <c r="H29" s="4"/>
      <c r="I29" s="40"/>
      <c r="J29" s="25">
        <v>1</v>
      </c>
      <c r="K29" s="25">
        <v>0.75</v>
      </c>
      <c r="L29" s="25">
        <v>0.5</v>
      </c>
      <c r="M29" s="25">
        <v>0.25</v>
      </c>
      <c r="N29" s="25">
        <v>0</v>
      </c>
      <c r="O29" s="25">
        <f>IF(F29=J7,O7)+IF(F29=K7,O7)+IF(F29=L7,O7)+IF(F29=M7,O7)+IF(F29=N7,O7)+IF(F29=P7,P7)</f>
        <v>1</v>
      </c>
      <c r="R29" s="25">
        <f t="shared" si="0"/>
        <v>3</v>
      </c>
      <c r="S29" s="25"/>
    </row>
    <row r="30" spans="3:19" ht="165" x14ac:dyDescent="0.25">
      <c r="C30" s="3">
        <v>3.23</v>
      </c>
      <c r="D30" s="3">
        <v>3</v>
      </c>
      <c r="E30" s="21" t="s">
        <v>129</v>
      </c>
      <c r="F30" s="53" t="s">
        <v>40</v>
      </c>
      <c r="G30" s="51">
        <f>IF(F30=J7,J30*D30)+IF(F30=K7,K30*D30)+IF(F30=L7,L30*D30)+IF(F30=M7,M30*D30)</f>
        <v>3</v>
      </c>
      <c r="H30" s="4" t="s">
        <v>173</v>
      </c>
      <c r="I30" s="40"/>
      <c r="J30" s="25">
        <v>1</v>
      </c>
      <c r="K30" s="25">
        <v>0.75</v>
      </c>
      <c r="L30" s="25">
        <v>0.5</v>
      </c>
      <c r="M30" s="25">
        <v>0</v>
      </c>
      <c r="O30" s="25">
        <f>IF(F30=J7,O7)+IF(F30=K7,O7)+IF(F30=L7,O7)+IF(F30=M7,O7)+IF(F30=P7,P7)</f>
        <v>1</v>
      </c>
      <c r="R30" s="25">
        <f t="shared" si="0"/>
        <v>3</v>
      </c>
      <c r="S30" s="25"/>
    </row>
    <row r="31" spans="3:19" ht="45" x14ac:dyDescent="0.25">
      <c r="C31" s="3">
        <v>3.24</v>
      </c>
      <c r="D31" s="3">
        <v>2</v>
      </c>
      <c r="E31" s="59" t="s">
        <v>130</v>
      </c>
      <c r="F31" s="56" t="s">
        <v>40</v>
      </c>
      <c r="G31" s="51">
        <f>IF(F31=J7,J31*D31)+IF(F31=K7,K31*D31)</f>
        <v>2</v>
      </c>
      <c r="H31" s="4"/>
      <c r="I31" s="40"/>
      <c r="J31" s="25">
        <v>1</v>
      </c>
      <c r="K31" s="25">
        <v>0</v>
      </c>
      <c r="O31" s="25">
        <f>IF(F31=J7,O7)+IF(F31=K7,O7)+IF(F31=L7,O7)+IF(F31=M7,O7)+IF(F31=P7,P7)</f>
        <v>1</v>
      </c>
      <c r="R31" s="25">
        <f t="shared" si="0"/>
        <v>2</v>
      </c>
      <c r="S31" s="25"/>
    </row>
    <row r="32" spans="3:19" ht="90" x14ac:dyDescent="0.25">
      <c r="C32" s="3">
        <v>3.25</v>
      </c>
      <c r="D32" s="3">
        <v>2</v>
      </c>
      <c r="E32" s="21" t="s">
        <v>131</v>
      </c>
      <c r="F32" s="53" t="s">
        <v>40</v>
      </c>
      <c r="G32" s="51">
        <f>IF(F32=J7,J32*D32)+IF(F32=K7,K32*D32)</f>
        <v>2</v>
      </c>
      <c r="H32" s="4"/>
      <c r="I32" s="40"/>
      <c r="J32" s="25">
        <v>1</v>
      </c>
      <c r="K32" s="25">
        <v>0</v>
      </c>
      <c r="O32" s="25">
        <f>IF(F32=J7,O7)+IF(F32=K7,O7)+IF(F32=L7,O7)+IF(F32=M7,O7)+IF(F32=P7,P7)</f>
        <v>1</v>
      </c>
      <c r="R32" s="25">
        <f t="shared" si="0"/>
        <v>2</v>
      </c>
      <c r="S32" s="25"/>
    </row>
    <row r="33" spans="3:19" ht="60" x14ac:dyDescent="0.25">
      <c r="C33" s="3">
        <v>3.26</v>
      </c>
      <c r="D33" s="3">
        <v>1</v>
      </c>
      <c r="E33" s="59" t="s">
        <v>132</v>
      </c>
      <c r="F33" s="53" t="s">
        <v>41</v>
      </c>
      <c r="G33" s="51">
        <f>IF(F33=J7,J33*D33)+IF(F33=K7,K33*D33)</f>
        <v>0</v>
      </c>
      <c r="H33" s="4"/>
      <c r="I33" s="40"/>
      <c r="J33" s="25">
        <v>1</v>
      </c>
      <c r="K33" s="25">
        <v>0</v>
      </c>
      <c r="O33" s="25">
        <f>IF(F33=J7,O7)+IF(F33=K7,O7)+IF(F33=L7,O7)+IF(F33=M7,O7)+IF(F33=P7,P7)</f>
        <v>1</v>
      </c>
      <c r="R33" s="25">
        <f t="shared" si="0"/>
        <v>1</v>
      </c>
      <c r="S33" s="25"/>
    </row>
    <row r="34" spans="3:19" ht="105" x14ac:dyDescent="0.25">
      <c r="C34" s="3">
        <v>3.27</v>
      </c>
      <c r="D34" s="3">
        <v>2</v>
      </c>
      <c r="E34" s="21" t="s">
        <v>133</v>
      </c>
      <c r="F34" s="56" t="s">
        <v>40</v>
      </c>
      <c r="G34" s="51">
        <f>IF(F34=J7,J34*D34)+IF(F34=K7,K34*D34)</f>
        <v>2</v>
      </c>
      <c r="H34" s="4"/>
      <c r="I34" s="40"/>
      <c r="J34" s="25">
        <v>1</v>
      </c>
      <c r="K34" s="25">
        <v>0</v>
      </c>
      <c r="O34" s="25">
        <f>IF(F34=J7,O7)+IF(F34=K7,O7)+IF(F34=L7,O7)+IF(F34=M7,O7)+IF(F34=P7,P7)</f>
        <v>1</v>
      </c>
      <c r="R34" s="25">
        <f t="shared" si="0"/>
        <v>2</v>
      </c>
      <c r="S34" s="25"/>
    </row>
    <row r="35" spans="3:19" ht="255" x14ac:dyDescent="0.25">
      <c r="C35" s="3">
        <v>3.28</v>
      </c>
      <c r="D35" s="3">
        <v>2</v>
      </c>
      <c r="E35" s="59" t="s">
        <v>134</v>
      </c>
      <c r="F35" s="53" t="s">
        <v>40</v>
      </c>
      <c r="G35" s="51">
        <f>IF(F35=J7,J35*D35)+IF(F35=K7,K35*D35)+IF(F35=L7,L35*D35)+IF(F35=M7,M35*D35)+IF(F35=N7,N35*D35)</f>
        <v>2</v>
      </c>
      <c r="H35" s="4"/>
      <c r="I35" s="40"/>
      <c r="J35" s="25">
        <v>1</v>
      </c>
      <c r="K35" s="25">
        <v>0.75</v>
      </c>
      <c r="L35" s="25">
        <v>0.5</v>
      </c>
      <c r="M35" s="25">
        <v>0.25</v>
      </c>
      <c r="N35" s="25">
        <v>0</v>
      </c>
      <c r="O35" s="25">
        <f>IF(F35=J7,O7)+IF(F35=K7,O7)+IF(F35=L7,O7)+IF(F35=M7,O7)+IF(F35=N7,O7)+IF(F35=P7,P7)</f>
        <v>1</v>
      </c>
      <c r="R35" s="25">
        <f t="shared" si="0"/>
        <v>2</v>
      </c>
      <c r="S35" s="25"/>
    </row>
    <row r="36" spans="3:19" ht="135" x14ac:dyDescent="0.25">
      <c r="C36" s="3">
        <v>3.29</v>
      </c>
      <c r="D36" s="3">
        <v>4</v>
      </c>
      <c r="E36" s="21" t="s">
        <v>135</v>
      </c>
      <c r="F36" s="53" t="s">
        <v>40</v>
      </c>
      <c r="G36" s="51">
        <f>IF(F36=J7,J36*D36)+IF(F36=K7,K36*D36)+IF(F36=L7,L36*D36)</f>
        <v>4</v>
      </c>
      <c r="H36" s="4"/>
      <c r="I36" s="40"/>
      <c r="J36" s="25">
        <v>1</v>
      </c>
      <c r="K36" s="25">
        <v>0.25</v>
      </c>
      <c r="L36" s="25">
        <v>0</v>
      </c>
      <c r="O36" s="25">
        <f>IF(F36=J7,O7)+IF(F36=K7,O7)+IF(F36=L7,O7)+IF(F36=M7,O7)+IF(F36=P7,P7)</f>
        <v>1</v>
      </c>
      <c r="R36" s="25">
        <f t="shared" si="0"/>
        <v>4</v>
      </c>
      <c r="S36" s="25"/>
    </row>
    <row r="37" spans="3:19" ht="90" x14ac:dyDescent="0.25">
      <c r="C37" s="37" t="s">
        <v>46</v>
      </c>
      <c r="D37" s="3">
        <v>2</v>
      </c>
      <c r="E37" s="21" t="s">
        <v>136</v>
      </c>
      <c r="F37" s="56" t="s">
        <v>40</v>
      </c>
      <c r="G37" s="51">
        <f>IF(F37=J7,J37*D37)+IF(F37=K7,K37*D37)+IF(F37=L7,L37*D37)+IF(F37=M7,M37*D37)</f>
        <v>2</v>
      </c>
      <c r="H37" s="4"/>
      <c r="I37" s="40"/>
      <c r="J37" s="25">
        <v>1</v>
      </c>
      <c r="K37" s="25">
        <v>0.75</v>
      </c>
      <c r="L37" s="25">
        <v>0.5</v>
      </c>
      <c r="M37" s="25">
        <v>0.25</v>
      </c>
      <c r="O37" s="25">
        <f>IF(F37=J7,O7)+IF(F37=K7,O7)+IF(F37=L7,O7)+IF(F37=M7,O7)+IF(F37=P7,P7)</f>
        <v>1</v>
      </c>
      <c r="R37" s="25">
        <f t="shared" si="0"/>
        <v>2</v>
      </c>
      <c r="S37" s="25"/>
    </row>
    <row r="38" spans="3:19" ht="120" x14ac:dyDescent="0.25">
      <c r="C38" s="3">
        <v>3.31</v>
      </c>
      <c r="D38" s="3">
        <v>2</v>
      </c>
      <c r="E38" s="21" t="s">
        <v>137</v>
      </c>
      <c r="F38" s="53" t="s">
        <v>40</v>
      </c>
      <c r="G38" s="51">
        <f>IF(F38=J7,J38*D38)+IF(F38=K7,K38*D38)+IF(F38=L7,L38*D38)+IF(F38=M7,M38*D38)</f>
        <v>2</v>
      </c>
      <c r="H38" s="4"/>
      <c r="I38" s="40"/>
      <c r="J38" s="25">
        <v>1</v>
      </c>
      <c r="K38" s="25">
        <v>0.75</v>
      </c>
      <c r="L38" s="25">
        <v>0.5</v>
      </c>
      <c r="M38" s="25">
        <v>0.25</v>
      </c>
      <c r="O38" s="25">
        <f>IF(F38=J7,O7)+IF(F38=K7,O7)+IF(F38=L7,O7)+IF(F38=M7,O7)+IF(F38=P7,P7)</f>
        <v>1</v>
      </c>
      <c r="R38" s="25">
        <f t="shared" si="0"/>
        <v>2</v>
      </c>
      <c r="S38" s="25"/>
    </row>
    <row r="39" spans="3:19" ht="195" x14ac:dyDescent="0.25">
      <c r="C39" s="3">
        <v>3.32</v>
      </c>
      <c r="D39" s="3">
        <v>4</v>
      </c>
      <c r="E39" s="21" t="s">
        <v>138</v>
      </c>
      <c r="F39" s="53" t="s">
        <v>41</v>
      </c>
      <c r="G39" s="51">
        <f>IF(F39=J7,J39*D39)+IF(F39=K7,K39*D39)+IF(F39=L7,L39*D39)</f>
        <v>3</v>
      </c>
      <c r="H39" s="4"/>
      <c r="I39" s="40"/>
      <c r="J39" s="25">
        <v>1</v>
      </c>
      <c r="K39" s="25">
        <v>0.75</v>
      </c>
      <c r="L39" s="25">
        <v>0</v>
      </c>
      <c r="O39" s="25">
        <f>IF(F39=J7,O7)+IF(F39=K7,O7)+IF(F39=L7,O7)+IF(F39=M7,O7)+IF(F39=P7,P7)</f>
        <v>1</v>
      </c>
      <c r="R39" s="25">
        <f t="shared" si="0"/>
        <v>4</v>
      </c>
      <c r="S39" s="25"/>
    </row>
    <row r="40" spans="3:19" ht="120" x14ac:dyDescent="0.25">
      <c r="C40" s="3">
        <v>3.33</v>
      </c>
      <c r="D40" s="3">
        <v>4</v>
      </c>
      <c r="E40" s="21" t="s">
        <v>139</v>
      </c>
      <c r="F40" s="56" t="s">
        <v>41</v>
      </c>
      <c r="G40" s="51">
        <f>IF(F40=J7,J40*D40)+IF(F40=K7,K40*D40)+IF(F40=L7,L40*D40)</f>
        <v>2</v>
      </c>
      <c r="H40" s="4"/>
      <c r="I40" s="40"/>
      <c r="J40" s="25">
        <v>1</v>
      </c>
      <c r="K40" s="25">
        <v>0.5</v>
      </c>
      <c r="L40" s="25">
        <v>0</v>
      </c>
      <c r="O40" s="25">
        <f>IF(F40=J7,O7)+IF(F40=K7,O7)+IF(F40=L7,O7)+IF(F40=M7,O7)+IF(F40=P7,P7)</f>
        <v>1</v>
      </c>
      <c r="R40" s="25">
        <f t="shared" si="0"/>
        <v>4</v>
      </c>
      <c r="S40" s="25"/>
    </row>
    <row r="41" spans="3:19" ht="90" x14ac:dyDescent="0.25">
      <c r="C41" s="3">
        <v>3.34</v>
      </c>
      <c r="D41" s="3">
        <v>4</v>
      </c>
      <c r="E41" s="59" t="s">
        <v>140</v>
      </c>
      <c r="F41" s="53" t="s">
        <v>42</v>
      </c>
      <c r="G41" s="51">
        <f>IF(F41=J7,J41*D41)+IF(F41=K7,K41*D41)+IF(F41=L7,L41*D41)</f>
        <v>0</v>
      </c>
      <c r="H41" s="4"/>
      <c r="I41" s="40"/>
      <c r="J41" s="25">
        <v>1</v>
      </c>
      <c r="K41" s="25">
        <v>0.5</v>
      </c>
      <c r="L41" s="25">
        <v>0</v>
      </c>
      <c r="O41" s="25">
        <f>IF(F41=J7,O7)+IF(F41=K7,O7)+IF(F41=L7,O7)+IF(F41=M7,O7)+IF(F41=P7,P7)</f>
        <v>1</v>
      </c>
      <c r="R41" s="25">
        <f t="shared" si="0"/>
        <v>4</v>
      </c>
      <c r="S41" s="25"/>
    </row>
    <row r="42" spans="3:19" ht="105" x14ac:dyDescent="0.25">
      <c r="C42" s="3">
        <v>3.35</v>
      </c>
      <c r="D42" s="3">
        <v>1</v>
      </c>
      <c r="E42" s="21" t="s">
        <v>141</v>
      </c>
      <c r="F42" s="53" t="s">
        <v>41</v>
      </c>
      <c r="G42" s="51">
        <f>IF(F42=J7,J42*D42)+IF(F42=K7,K42*D42)</f>
        <v>0</v>
      </c>
      <c r="H42" s="4"/>
      <c r="I42" s="40"/>
      <c r="J42" s="25">
        <v>1</v>
      </c>
      <c r="K42" s="25">
        <v>0</v>
      </c>
      <c r="O42" s="25">
        <f>IF(F42=J7,O7)+IF(F42=K7,O7)+IF(F42=L7,O7)+IF(F42=M7,O7)+IF(F42=P7,P7)</f>
        <v>1</v>
      </c>
      <c r="R42" s="25">
        <f t="shared" si="0"/>
        <v>1</v>
      </c>
      <c r="S42" s="25"/>
    </row>
    <row r="43" spans="3:19" ht="120" hidden="1" x14ac:dyDescent="0.25">
      <c r="C43" s="3">
        <v>3.36</v>
      </c>
      <c r="D43" s="3">
        <v>1</v>
      </c>
      <c r="E43" s="21" t="s">
        <v>142</v>
      </c>
      <c r="F43" s="56"/>
      <c r="G43" s="51">
        <f>IF(F43=J7,J43*D43)+IF(F43=K7,K43*D43)</f>
        <v>0</v>
      </c>
      <c r="H43" s="4"/>
      <c r="J43" s="25">
        <v>1</v>
      </c>
      <c r="K43" s="25">
        <v>0.25</v>
      </c>
      <c r="O43" s="25">
        <f>IF(F43=J7,O7)+IF(F43=K7,O7)+IF(F43=L7,O7)+IF(F43=M7,O7)+IF(F43=P7,P7)</f>
        <v>0</v>
      </c>
      <c r="R43" s="25">
        <f t="shared" si="0"/>
        <v>0</v>
      </c>
    </row>
    <row r="44" spans="3:19" ht="90.75" hidden="1" thickBot="1" x14ac:dyDescent="0.3">
      <c r="C44" s="3">
        <v>3.37</v>
      </c>
      <c r="D44" s="20">
        <v>4</v>
      </c>
      <c r="E44" s="59" t="s">
        <v>143</v>
      </c>
      <c r="F44" s="65" t="s">
        <v>40</v>
      </c>
      <c r="G44" s="51">
        <f>IF(F44=J7,J44*D44)+IF(F44=K7,K44*D44)</f>
        <v>4</v>
      </c>
      <c r="H44" s="48"/>
      <c r="J44" s="25">
        <v>1</v>
      </c>
      <c r="K44" s="25">
        <v>0.25</v>
      </c>
      <c r="O44" s="25">
        <f>IF(F44=J7,O7)+IF(F44=K7,O7)+IF(F44=L7,O7)+IF(F44=M7,O7)+IF(F44=P7,P7)</f>
        <v>1</v>
      </c>
      <c r="R44" s="25">
        <f t="shared" si="0"/>
        <v>4</v>
      </c>
    </row>
    <row r="45" spans="3:19" x14ac:dyDescent="0.25">
      <c r="H45" s="5"/>
    </row>
    <row r="46" spans="3:19" ht="15" customHeight="1" x14ac:dyDescent="0.25">
      <c r="C46" s="75" t="s">
        <v>55</v>
      </c>
      <c r="D46" s="76"/>
      <c r="E46" s="76"/>
      <c r="F46" s="34">
        <f>D8+D9+D10+D11+D12+D13+D14+D15+D16+D17+D18+D19+D20+D21+D22+D23+D24+D25+D26+D27+D28+D29+D30+D31+D32+D33+D34+D35+D36+D37+D38+D39+D40+D41+D42</f>
        <v>100</v>
      </c>
    </row>
    <row r="47" spans="3:19" ht="15" customHeight="1" x14ac:dyDescent="0.25">
      <c r="C47" s="75" t="s">
        <v>145</v>
      </c>
      <c r="D47" s="76"/>
      <c r="E47" s="76"/>
      <c r="F47" s="30">
        <f>R42+R41+R40+R39+R38+R37+R36+R35+R34+R33+R32+R31+R30+R29+R28+R27+R26+R24+R23+R25+R22+R21+R20+R19+R18+R17+R16+R15+R14+R13+R12+R11+R10+R9+R8</f>
        <v>100</v>
      </c>
    </row>
    <row r="48" spans="3:19" ht="15" customHeight="1" x14ac:dyDescent="0.25">
      <c r="C48" s="75" t="s">
        <v>54</v>
      </c>
      <c r="D48" s="76"/>
      <c r="E48" s="76"/>
      <c r="F48" s="30">
        <f>G33+G34+G35+G36+G37+G38+G39+G40+G41+G42+G32+G31+G30+G29+G28+G27+G26+G25+G24+G23+G22+G21+G20+G19+G18+G17+G16+G15+G14+G13+G12+G11+G10+G9+G8</f>
        <v>61.25</v>
      </c>
    </row>
    <row r="49" spans="3:6" ht="15" customHeight="1" x14ac:dyDescent="0.25">
      <c r="C49" s="75" t="s">
        <v>53</v>
      </c>
      <c r="D49" s="76"/>
      <c r="E49" s="76"/>
      <c r="F49" s="31">
        <f>F48/F47</f>
        <v>0.61250000000000004</v>
      </c>
    </row>
  </sheetData>
  <mergeCells count="8">
    <mergeCell ref="C46:E46"/>
    <mergeCell ref="C47:E47"/>
    <mergeCell ref="C48:E48"/>
    <mergeCell ref="C49:E49"/>
    <mergeCell ref="D2:H2"/>
    <mergeCell ref="D3:E3"/>
    <mergeCell ref="D4:E4"/>
    <mergeCell ref="D5:H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1"/>
  <sheetViews>
    <sheetView workbookViewId="0">
      <selection activeCell="B38" sqref="B38"/>
    </sheetView>
  </sheetViews>
  <sheetFormatPr defaultColWidth="8.85546875" defaultRowHeight="15" x14ac:dyDescent="0.25"/>
  <cols>
    <col min="3" max="3" width="105" customWidth="1"/>
    <col min="4" max="4" width="15.7109375" customWidth="1"/>
    <col min="6" max="6" width="9.140625" customWidth="1"/>
  </cols>
  <sheetData>
    <row r="2" spans="3:7" ht="16.5" customHeight="1" x14ac:dyDescent="0.35">
      <c r="C2" s="77" t="s">
        <v>148</v>
      </c>
      <c r="D2" s="78"/>
      <c r="E2" s="78"/>
      <c r="F2" s="78"/>
      <c r="G2" s="78"/>
    </row>
    <row r="3" spans="3:7" ht="15" customHeight="1" x14ac:dyDescent="0.25">
      <c r="C3" s="79" t="s">
        <v>174</v>
      </c>
      <c r="D3" s="78"/>
      <c r="E3" s="14"/>
      <c r="F3" s="11"/>
      <c r="G3" s="12"/>
    </row>
    <row r="4" spans="3:7" ht="15" customHeight="1" x14ac:dyDescent="0.25">
      <c r="C4" s="79" t="s">
        <v>175</v>
      </c>
      <c r="D4" s="78"/>
      <c r="E4" s="14"/>
      <c r="F4" s="11"/>
      <c r="G4" s="12"/>
    </row>
    <row r="5" spans="3:7" ht="15" customHeight="1" x14ac:dyDescent="0.25">
      <c r="C5" s="79" t="s">
        <v>176</v>
      </c>
      <c r="D5" s="78"/>
      <c r="E5" s="78"/>
      <c r="F5" s="78"/>
      <c r="G5" s="78"/>
    </row>
    <row r="6" spans="3:7" ht="19.5" x14ac:dyDescent="0.25">
      <c r="C6" s="69"/>
      <c r="D6" s="1"/>
      <c r="E6" s="1"/>
      <c r="F6" s="1"/>
      <c r="G6" s="1"/>
    </row>
    <row r="8" spans="3:7" ht="39" x14ac:dyDescent="0.25">
      <c r="C8" s="66" t="s">
        <v>146</v>
      </c>
      <c r="D8" s="67">
        <f>'1.1 Архивное Законодательство'!F32+'1.2 Другое Законодательство'!F17+'1.3 Сервисы'!F17+'2. Веб-Сайт'!F21+'3. Читальный Зал'!F46</f>
        <v>252</v>
      </c>
    </row>
    <row r="9" spans="3:7" ht="19.5" x14ac:dyDescent="0.25">
      <c r="C9" s="66" t="s">
        <v>147</v>
      </c>
      <c r="D9" s="67">
        <f>'1.1 Архивное Законодательство'!F33+'1.2 Другое Законодательство'!F18+'1.3 Сервисы'!F18+'2. Веб-Сайт'!F22+'3. Читальный Зал'!F47</f>
        <v>249</v>
      </c>
    </row>
    <row r="10" spans="3:7" ht="19.5" x14ac:dyDescent="0.25">
      <c r="C10" s="66" t="s">
        <v>54</v>
      </c>
      <c r="D10" s="67">
        <f>'1.1 Архивное Законодательство'!F34+'1.2 Другое Законодательство'!F19+'1.3 Сервисы'!F19+'2. Веб-Сайт'!F23+'3. Читальный Зал'!F48</f>
        <v>126.5</v>
      </c>
    </row>
    <row r="11" spans="3:7" ht="19.5" x14ac:dyDescent="0.25">
      <c r="C11" s="66" t="s">
        <v>53</v>
      </c>
      <c r="D11" s="68">
        <f>D10/D9</f>
        <v>0.50803212851405621</v>
      </c>
    </row>
  </sheetData>
  <mergeCells count="4">
    <mergeCell ref="C2:G2"/>
    <mergeCell ref="C3:D3"/>
    <mergeCell ref="C4:D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Архивное Законодательство</vt:lpstr>
      <vt:lpstr>1.2 Другое Законодательство</vt:lpstr>
      <vt:lpstr>1.3 Сервисы</vt:lpstr>
      <vt:lpstr>2. Веб-Сайт</vt:lpstr>
      <vt:lpstr>3. Читальный Зал</vt:lpstr>
      <vt:lpstr>Итого</vt:lpstr>
      <vt:lpstr>'1.1 Архивное Законодательство'!_ftn1</vt:lpstr>
      <vt:lpstr>'1.1 Архивное Законодательство'!_ftnref1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2020-05-11T08:11:40Z</dcterms:modified>
</cp:coreProperties>
</file>